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0" yWindow="65461" windowWidth="6585" windowHeight="8640" tabRatio="540" firstSheet="1" activeTab="1"/>
  </bookViews>
  <sheets>
    <sheet name="CD CNTT E K34 pho anh" sheetId="1" state="hidden" r:id="rId1"/>
    <sheet name="MAU DS HOC BONG KKHT" sheetId="2" r:id="rId2"/>
    <sheet name="Sheet3" sheetId="3" state="hidden" r:id="rId3"/>
    <sheet name="00000000" sheetId="4" state="veryHidden" r:id="rId4"/>
  </sheets>
  <definedNames>
    <definedName name="_Fill" hidden="1">#REF!</definedName>
    <definedName name="_xlnm.Print_Area" localSheetId="0">'CD CNTT E K34 pho anh'!$A$7:$BI$16</definedName>
    <definedName name="_xlnm.Print_Area" localSheetId="1">'MAU DS HOC BONG KKHT'!$A$1:$K$25</definedName>
    <definedName name="_xlnm.Print_Titles" localSheetId="0">'CD CNTT E K34 pho anh'!$9:$9</definedName>
    <definedName name="_xlnm.Print_Titles" localSheetId="1">'MAU DS HOC BONG KKHT'!$11:$12</definedName>
  </definedNames>
  <calcPr fullCalcOnLoad="1"/>
</workbook>
</file>

<file path=xl/sharedStrings.xml><?xml version="1.0" encoding="utf-8"?>
<sst xmlns="http://schemas.openxmlformats.org/spreadsheetml/2006/main" count="286" uniqueCount="184">
  <si>
    <t>Tröôøng CÑSP Caàn Thô</t>
  </si>
  <si>
    <t>Khoa: Töï Nhieân</t>
  </si>
  <si>
    <t>COÄNG HOAØ XAÕ HOÄI CHUÛ NGHÓA VIEÄT NAM</t>
  </si>
  <si>
    <t>Ñoäc laäp-Töï do-Haïnh phuùc</t>
  </si>
  <si>
    <t>BAÛNG TOÅNG KEÁT ÑIEÅM NAÊM HOÏC 2003-2004</t>
  </si>
  <si>
    <t>TT</t>
  </si>
  <si>
    <t>HOÏ VAØ TEÂN</t>
  </si>
  <si>
    <t>ÑIEÅÛM THI HOÏC PHAÀÂN II</t>
  </si>
  <si>
    <t>L1</t>
  </si>
  <si>
    <t>L2</t>
  </si>
  <si>
    <t>GDH</t>
  </si>
  <si>
    <t>CNXH</t>
  </si>
  <si>
    <t>ÑIEÅÛM THI HOÏC PHAÀN  I</t>
  </si>
  <si>
    <t>ct</t>
  </si>
  <si>
    <t>v</t>
  </si>
  <si>
    <t>A.V</t>
  </si>
  <si>
    <t>K.taäp</t>
  </si>
  <si>
    <t>DSMT</t>
  </si>
  <si>
    <t>PP toaùn 1</t>
  </si>
  <si>
    <t>Toaùn A 3</t>
  </si>
  <si>
    <t>Soá hoïc</t>
  </si>
  <si>
    <t>NNLT</t>
  </si>
  <si>
    <t>Traàn Vaên Bao</t>
  </si>
  <si>
    <t>Ñoã Thò Ngoïc Duyeân</t>
  </si>
  <si>
    <t>Nguyeãn T.Haø Giang</t>
  </si>
  <si>
    <t>Nguyeãn T.Thu Haèng</t>
  </si>
  <si>
    <t>Nguyeãn Thò Hoa</t>
  </si>
  <si>
    <t>Traàn T. Thu Höông</t>
  </si>
  <si>
    <t>Phaïm Thò Höôøng</t>
  </si>
  <si>
    <t>Leâ Minh Huøng</t>
  </si>
  <si>
    <t>Phaïm T. Mai Lan</t>
  </si>
  <si>
    <t>Ñoã Thò Linh</t>
  </si>
  <si>
    <t>Ñaøo Thò Lôïi</t>
  </si>
  <si>
    <t>Nguyeãn Traàn Nhaät Minh</t>
  </si>
  <si>
    <t>Ngoâ Baù Ñaït</t>
  </si>
  <si>
    <t>Phan Thô Ñaøo</t>
  </si>
  <si>
    <t>Nguyeãn Toá Nga</t>
  </si>
  <si>
    <t>TröôngVaên Nghieäp</t>
  </si>
  <si>
    <t>Leâ Quyù Ngoïc</t>
  </si>
  <si>
    <t>Tröông Hoaøng Nhæ</t>
  </si>
  <si>
    <t>Traàn Thanh Nhaøn</t>
  </si>
  <si>
    <t xml:space="preserve">Nguyeãn Thò Bích Phöông </t>
  </si>
  <si>
    <t>Nguyeãn Thò Thanh Quí</t>
  </si>
  <si>
    <t>Ñinh Nhaân Quyeân</t>
  </si>
  <si>
    <t>Thaùi Thaønh Taâm</t>
  </si>
  <si>
    <t>Nguyeãn Minh Thanh</t>
  </si>
  <si>
    <t>La Minh Thieän</t>
  </si>
  <si>
    <t>Leâ hieàn Toaøn</t>
  </si>
  <si>
    <t>Tröông Baûo Toaøn</t>
  </si>
  <si>
    <t>Dieäp Thanh Toaøn</t>
  </si>
  <si>
    <t>Ñoaøn Thò Töôi</t>
  </si>
  <si>
    <t>Traàn Thò Ngoïc Traân</t>
  </si>
  <si>
    <t>Vaên Thanh Truùc</t>
  </si>
  <si>
    <t>Traàn Anh Tuaán</t>
  </si>
  <si>
    <t xml:space="preserve">Nguyeãn Thò caåm Tuù </t>
  </si>
  <si>
    <t>Huyønh Ngoïc Tuyeàn</t>
  </si>
  <si>
    <t>Nguyeãn Thò Kim Tuyeát</t>
  </si>
  <si>
    <t>Traàn Thò Thanh Xuaân</t>
  </si>
  <si>
    <t>Phan Thuî Myõ Yeân</t>
  </si>
  <si>
    <t xml:space="preserve"> Huyønh Theá Cöôøng</t>
  </si>
  <si>
    <t>Ñaëng Hoaøng Phuù</t>
  </si>
  <si>
    <t>Ñoaøn Vaên Töïu</t>
  </si>
  <si>
    <t>Ñaøo Quoác Haän</t>
  </si>
  <si>
    <t>Leâ Thò Kim Höông</t>
  </si>
  <si>
    <t>Leâ Thò Uùt Huyeàn</t>
  </si>
  <si>
    <t>Ngoâ Vaên Linh</t>
  </si>
  <si>
    <t>Nguyeãn Thò Töôi</t>
  </si>
  <si>
    <t>Traàn Thò Caåm Tri</t>
  </si>
  <si>
    <t>Nguyeãn Laâm Tuùc</t>
  </si>
  <si>
    <t>Nguyeãn Vaên Nam</t>
  </si>
  <si>
    <t>Lôùp: Toaùn Tin 27</t>
  </si>
  <si>
    <t>Ñsoá &amp;Soá hoïc</t>
  </si>
  <si>
    <t>CT</t>
  </si>
  <si>
    <t>TBHKI</t>
  </si>
  <si>
    <t>H.hoïc sô Caáp</t>
  </si>
  <si>
    <t>Ñ soá sô caáp</t>
  </si>
  <si>
    <t>Pascal Ncao</t>
  </si>
  <si>
    <t>Window</t>
  </si>
  <si>
    <t>Q H. tuyeán tính</t>
  </si>
  <si>
    <t>Toång ñieåm</t>
  </si>
  <si>
    <t>Ghi chuù</t>
  </si>
  <si>
    <t>Hoï vaø teân</t>
  </si>
  <si>
    <t>Toång ñieåm RL</t>
  </si>
  <si>
    <t>Loaïi Gioûi :</t>
  </si>
  <si>
    <t>Loaïi Khaù :</t>
  </si>
  <si>
    <t>Loaïi TBK :</t>
  </si>
  <si>
    <t>Loaïi TB :</t>
  </si>
  <si>
    <t>Loaïi Yeáu :</t>
  </si>
  <si>
    <t>Sinh vieân</t>
  </si>
  <si>
    <t>Xeáp loaïi HKI</t>
  </si>
  <si>
    <t>Xeáp loaïi reøn luyeän</t>
  </si>
  <si>
    <t>Ñieåm TB HKI</t>
  </si>
  <si>
    <t>SÔ KEÁT HKI</t>
  </si>
  <si>
    <t>Ngaøy, thaùng, naêm sinh</t>
  </si>
  <si>
    <t>Maõ soá sinh vieân</t>
  </si>
  <si>
    <t>Xeáp loaïi HKII</t>
  </si>
  <si>
    <t>Toång ñieåm RL HKII</t>
  </si>
  <si>
    <t>SÔ KEÁT HKII</t>
  </si>
  <si>
    <r>
      <t xml:space="preserve">Ghi chuù </t>
    </r>
    <r>
      <rPr>
        <i/>
        <sz val="12"/>
        <rFont val="VNI-Times"/>
        <family val="0"/>
      </rPr>
      <t xml:space="preserve">: </t>
    </r>
  </si>
  <si>
    <t>Toång ñieåm caû naêm</t>
  </si>
  <si>
    <t>Trung bình caû naêm</t>
  </si>
  <si>
    <t>Xeáp loaïi caû naêm</t>
  </si>
  <si>
    <t>Toång ÑVHT nôï caû naêm</t>
  </si>
  <si>
    <t>Ñieàu kieän leân lôùp</t>
  </si>
  <si>
    <t>Trung bình HKII</t>
  </si>
  <si>
    <t>ÑIEÅM HOÏC PHAÀN I</t>
  </si>
  <si>
    <t>ÑIEÅM HOÏC PHAÀN II</t>
  </si>
  <si>
    <t>Toång hôïp kết quả RL HKI :</t>
  </si>
  <si>
    <t xml:space="preserve">Loại Xuaát saéc     : </t>
  </si>
  <si>
    <t xml:space="preserve">Loaïi Tốt            : </t>
  </si>
  <si>
    <t xml:space="preserve">Loaïi Khaù            : </t>
  </si>
  <si>
    <t xml:space="preserve">Loaïi TB Khaù      : </t>
  </si>
  <si>
    <t>Loại TB :</t>
  </si>
  <si>
    <t>Loại Yếu :</t>
  </si>
  <si>
    <t>Loại Kém :</t>
  </si>
  <si>
    <t>Toång hôïp kết quả HT HKI :</t>
  </si>
  <si>
    <t>Ghi chú</t>
  </si>
  <si>
    <t>Xeáp loaïi  HKI (HB)</t>
  </si>
  <si>
    <t>Xeáp loaïi caû naêm (HB)</t>
  </si>
  <si>
    <t>Xeáp loaïi  HKII (HB)</t>
  </si>
  <si>
    <t>TRƯỞNG KHOA</t>
  </si>
  <si>
    <t>Ngöôøi laäp baûng</t>
  </si>
  <si>
    <t>TRƯỜNG CAO ĐẲNG CẦN THƠ</t>
  </si>
  <si>
    <t>KHOA KỸ THUẬT CÔNG NGHỆ</t>
  </si>
  <si>
    <t>CỘNG HÒA XÃ HỘI CHỦ NGHĨA VIỆT NAM</t>
  </si>
  <si>
    <t>Độc lập-Tự do-Hạnh phúc</t>
  </si>
  <si>
    <t xml:space="preserve">KHOÙA </t>
  </si>
  <si>
    <t>HB HKI</t>
  </si>
  <si>
    <t>Toång hôïp kết quả HT HKII :</t>
  </si>
  <si>
    <t>HB HKII</t>
  </si>
  <si>
    <t>Toång hôïp kết quả HT cả naêm :</t>
  </si>
  <si>
    <t>HB cả năm</t>
  </si>
  <si>
    <t>Anh</t>
  </si>
  <si>
    <t>Toán</t>
  </si>
  <si>
    <t>cao cấp 1</t>
  </si>
  <si>
    <t>cao cấp 2</t>
  </si>
  <si>
    <t>Tóan</t>
  </si>
  <si>
    <t>rời rạc</t>
  </si>
  <si>
    <t>Tin học</t>
  </si>
  <si>
    <t>đại cương</t>
  </si>
  <si>
    <t>Giáo dục</t>
  </si>
  <si>
    <t>thể chất</t>
  </si>
  <si>
    <t>quốc phòng</t>
  </si>
  <si>
    <t>Lập trình</t>
  </si>
  <si>
    <t>căn bản</t>
  </si>
  <si>
    <t>văn phòng</t>
  </si>
  <si>
    <t>Điều chỉnh điểm môn Anh Văn L1:7 điểm cho Trường Thọ.</t>
  </si>
  <si>
    <t>Điều chỉnh điểm môn Kỹ thuật &amp; Điện tử L1:7 điểm cho Nhiễu Dương.</t>
  </si>
  <si>
    <t>Caàn Thô, ngaøy 15 thaùng 09 naêm 2010</t>
  </si>
  <si>
    <t>cơ bản 2</t>
  </si>
  <si>
    <t>pháp luật</t>
  </si>
  <si>
    <t>cơ bản 1</t>
  </si>
  <si>
    <t>BAÛNG ÑIEÅM TOÅNG KEÁT NAÊM HOÏC 2009-2010  (HEÄ CAO ÑAÚNG - TÍN CHỈ)</t>
  </si>
  <si>
    <t>Các nguyên lí</t>
  </si>
  <si>
    <t xml:space="preserve">Tin học </t>
  </si>
  <si>
    <t>Kỹ thuật điện</t>
  </si>
  <si>
    <t>điện tử</t>
  </si>
  <si>
    <t xml:space="preserve">Phương pháp </t>
  </si>
  <si>
    <t>tính</t>
  </si>
  <si>
    <t>Kế toán</t>
  </si>
  <si>
    <t>LỚP CAO ĐẲNG CÔNG NGHỆ THÔNG TIN E</t>
  </si>
  <si>
    <t>Đòan Văn Phố</t>
  </si>
  <si>
    <t xml:space="preserve">Danh sách có 01 (một) sinh viên. </t>
  </si>
  <si>
    <t>ATM</t>
  </si>
  <si>
    <t>DANH SÁCH HSSV ĐỦ ĐIỀU KIỆN XÉT HỌC BỔNG KHUYẾN KHÍCH HỌC TẬP</t>
  </si>
  <si>
    <t>HỌ VÀ</t>
  </si>
  <si>
    <t>TÊN</t>
  </si>
  <si>
    <t>LỚP</t>
  </si>
  <si>
    <t>SỐ TK</t>
  </si>
  <si>
    <t>ĐIỂM TBC</t>
  </si>
  <si>
    <t>HỌC TẬP</t>
  </si>
  <si>
    <t>XẾP LOẠI</t>
  </si>
  <si>
    <t>ĐIỂM</t>
  </si>
  <si>
    <t>RÈN LUYỆN</t>
  </si>
  <si>
    <t>HỌC BỔNG KKHT</t>
  </si>
  <si>
    <t>về việc cấp học bổng khuyến khích học tập cho HSSV hệ chính quy</t>
  </si>
  <si>
    <t>Ban hành kèm theo Quyết định số……. / QĐ-CĐCT ngày ….. / …… / 20…. của Hiệu trưởng trường Cao đẳng Cần Thơ</t>
  </si>
  <si>
    <t>LỚP TRƯỞNG</t>
  </si>
  <si>
    <t>HỌC KÌ …... - NĂM HỌC 201...-201…</t>
  </si>
  <si>
    <t>Danh sách này có     (                    ) HSSV</t>
  </si>
  <si>
    <t>CVHT (GVCN)</t>
  </si>
  <si>
    <t>Cần Thơ, ngày             tháng        năm 201…</t>
  </si>
  <si>
    <t>KHOA KỸ THUẬT CÔNG NGHỆ - MT</t>
  </si>
  <si>
    <t xml:space="preserve">    TRƯỜNG CAO ĐẲNG CẦN THƠ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</si>
</sst>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0"/>
    <numFmt numFmtId="171" formatCode="0.00000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00000"/>
    <numFmt numFmtId="179" formatCode="0.00000000"/>
    <numFmt numFmtId="180" formatCode="[$-409]dddd\,\ mmmm\ dd\,\ yyyy"/>
    <numFmt numFmtId="181" formatCode="[$-409]h:mm:ss\ AM/PM"/>
  </numFmts>
  <fonts count="79">
    <font>
      <sz val="12"/>
      <name val="VNI-Times"/>
      <family val="0"/>
    </font>
    <font>
      <b/>
      <sz val="10"/>
      <name val="VNI-Times"/>
      <family val="0"/>
    </font>
    <font>
      <b/>
      <sz val="9"/>
      <name val="VNI-Times"/>
      <family val="0"/>
    </font>
    <font>
      <sz val="10"/>
      <name val="VNI-Times"/>
      <family val="0"/>
    </font>
    <font>
      <b/>
      <sz val="12"/>
      <name val="VNI-Times"/>
      <family val="0"/>
    </font>
    <font>
      <b/>
      <i/>
      <sz val="12"/>
      <name val="VNI-Times"/>
      <family val="0"/>
    </font>
    <font>
      <i/>
      <sz val="12"/>
      <name val="VNI-Times"/>
      <family val="0"/>
    </font>
    <font>
      <sz val="10"/>
      <name val="Arial"/>
      <family val="2"/>
    </font>
    <font>
      <u val="single"/>
      <sz val="10"/>
      <color indexed="36"/>
      <name val="VNI-Helve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VNI-Helv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1"/>
      <name val="VNI-Times"/>
      <family val="0"/>
    </font>
    <font>
      <b/>
      <sz val="14"/>
      <name val="VNI-Times"/>
      <family val="0"/>
    </font>
    <font>
      <b/>
      <sz val="18"/>
      <name val="VNI-Times"/>
      <family val="0"/>
    </font>
    <font>
      <b/>
      <sz val="13"/>
      <name val="VNI-Times"/>
      <family val="0"/>
    </font>
    <font>
      <sz val="12"/>
      <color indexed="12"/>
      <name val="VNI-Times"/>
      <family val="0"/>
    </font>
    <font>
      <sz val="13"/>
      <name val="VNI-Times"/>
      <family val="0"/>
    </font>
    <font>
      <sz val="12"/>
      <name val="Times New Roman"/>
      <family val="1"/>
    </font>
    <font>
      <b/>
      <sz val="10"/>
      <color indexed="21"/>
      <name val="Times New Roman"/>
      <family val="1"/>
    </font>
    <font>
      <b/>
      <sz val="11"/>
      <name val="Times New Roman"/>
      <family val="1"/>
    </font>
    <font>
      <b/>
      <sz val="12"/>
      <color indexed="12"/>
      <name val="VNI-Times"/>
      <family val="0"/>
    </font>
    <font>
      <sz val="12"/>
      <color indexed="21"/>
      <name val="VNI-Times"/>
      <family val="0"/>
    </font>
    <font>
      <b/>
      <sz val="13"/>
      <name val="Times New Roman"/>
      <family val="1"/>
    </font>
    <font>
      <i/>
      <sz val="13"/>
      <color indexed="2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8"/>
      <name val="VNI-Times"/>
      <family val="0"/>
    </font>
    <font>
      <b/>
      <sz val="11"/>
      <color indexed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u val="single"/>
      <sz val="13"/>
      <name val="Times New Roman"/>
      <family val="1"/>
    </font>
    <font>
      <b/>
      <sz val="12"/>
      <color indexed="10"/>
      <name val="VNI-Times"/>
      <family val="0"/>
    </font>
    <font>
      <b/>
      <i/>
      <sz val="12"/>
      <color indexed="10"/>
      <name val="VNI-Times"/>
      <family val="0"/>
    </font>
    <font>
      <i/>
      <sz val="13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color indexed="30"/>
      <name val="Times New Roman"/>
      <family val="1"/>
    </font>
    <font>
      <sz val="12"/>
      <color indexed="30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sz val="13"/>
      <color rgb="FF0070C0"/>
      <name val="Times New Roman"/>
      <family val="1"/>
    </font>
    <font>
      <sz val="12"/>
      <color rgb="FF0070C0"/>
      <name val="VNI-Times"/>
      <family val="0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>
        <color rgb="FFFFFFFF"/>
      </right>
      <top>
        <color indexed="63"/>
      </top>
      <bottom style="thin">
        <color rgb="FF111111"/>
      </bottom>
    </border>
    <border>
      <left style="thin">
        <color rgb="FF111111"/>
      </left>
      <right style="thin">
        <color rgb="FF111111"/>
      </right>
      <top>
        <color indexed="63"/>
      </top>
      <bottom style="thin">
        <color rgb="FF111111"/>
      </bottom>
    </border>
    <border>
      <left style="thin">
        <color rgb="FF111111"/>
      </left>
      <right style="medium">
        <color rgb="FFFFFFFF"/>
      </right>
      <top style="thin">
        <color rgb="FF111111"/>
      </top>
      <bottom style="thin">
        <color rgb="FF111111"/>
      </bottom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4" applyNumberFormat="0" applyFill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0" fontId="72" fillId="27" borderId="6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7" applyNumberFormat="0" applyFont="0" applyFill="0" applyAlignment="0" applyProtection="0"/>
    <xf numFmtId="0" fontId="74" fillId="0" borderId="0" applyNumberForma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3" fillId="0" borderId="0">
      <alignment/>
      <protection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>
      <alignment/>
      <protection/>
    </xf>
    <xf numFmtId="0" fontId="7" fillId="0" borderId="0">
      <alignment/>
      <protection/>
    </xf>
  </cellStyleXfs>
  <cellXfs count="189"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9" xfId="0" applyFont="1" applyBorder="1" applyAlignment="1">
      <alignment textRotation="90"/>
    </xf>
    <xf numFmtId="0" fontId="1" fillId="0" borderId="20" xfId="0" applyFont="1" applyBorder="1" applyAlignment="1">
      <alignment textRotation="90"/>
    </xf>
    <xf numFmtId="0" fontId="1" fillId="0" borderId="0" xfId="0" applyFont="1" applyBorder="1" applyAlignment="1">
      <alignment textRotation="90"/>
    </xf>
    <xf numFmtId="0" fontId="2" fillId="0" borderId="0" xfId="0" applyFont="1" applyBorder="1" applyAlignment="1">
      <alignment textRotation="90"/>
    </xf>
    <xf numFmtId="0" fontId="1" fillId="0" borderId="15" xfId="0" applyFont="1" applyBorder="1" applyAlignment="1">
      <alignment horizontal="center" textRotation="90"/>
    </xf>
    <xf numFmtId="0" fontId="3" fillId="0" borderId="8" xfId="0" applyFont="1" applyBorder="1" applyAlignment="1">
      <alignment textRotation="90"/>
    </xf>
    <xf numFmtId="0" fontId="1" fillId="0" borderId="21" xfId="0" applyFont="1" applyBorder="1" applyAlignment="1">
      <alignment textRotation="90"/>
    </xf>
    <xf numFmtId="0" fontId="1" fillId="0" borderId="8" xfId="0" applyFont="1" applyBorder="1" applyAlignment="1">
      <alignment textRotation="90"/>
    </xf>
    <xf numFmtId="0" fontId="1" fillId="0" borderId="22" xfId="0" applyFont="1" applyBorder="1" applyAlignment="1">
      <alignment textRotation="90"/>
    </xf>
    <xf numFmtId="0" fontId="1" fillId="0" borderId="8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textRotation="89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0" xfId="78">
      <alignment/>
      <protection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Fill="1" applyBorder="1" applyAlignment="1">
      <alignment horizontal="left"/>
    </xf>
    <xf numFmtId="164" fontId="0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4" fillId="0" borderId="14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22" fillId="0" borderId="18" xfId="0" applyFont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14" fontId="30" fillId="0" borderId="18" xfId="0" applyNumberFormat="1" applyFont="1" applyBorder="1" applyAlignment="1">
      <alignment horizontal="center"/>
    </xf>
    <xf numFmtId="1" fontId="0" fillId="33" borderId="24" xfId="0" applyNumberFormat="1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9" fillId="0" borderId="11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center" vertical="center" textRotation="90"/>
    </xf>
    <xf numFmtId="2" fontId="22" fillId="0" borderId="18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8" xfId="0" applyFont="1" applyBorder="1" applyAlignment="1">
      <alignment/>
    </xf>
    <xf numFmtId="2" fontId="29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33" fillId="0" borderId="11" xfId="0" applyFont="1" applyBorder="1" applyAlignment="1">
      <alignment horizontal="center" vertical="center" textRotation="90"/>
    </xf>
    <xf numFmtId="0" fontId="33" fillId="0" borderId="12" xfId="0" applyFont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38" fillId="0" borderId="0" xfId="0" applyFont="1" applyAlignment="1">
      <alignment/>
    </xf>
    <xf numFmtId="0" fontId="27" fillId="0" borderId="18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2" fontId="27" fillId="0" borderId="18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18" xfId="0" applyFont="1" applyFill="1" applyBorder="1" applyAlignment="1">
      <alignment/>
    </xf>
    <xf numFmtId="0" fontId="39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34" fillId="0" borderId="18" xfId="0" applyFont="1" applyFill="1" applyBorder="1" applyAlignment="1" quotePrefix="1">
      <alignment horizontal="center"/>
    </xf>
    <xf numFmtId="0" fontId="75" fillId="0" borderId="25" xfId="0" applyFont="1" applyFill="1" applyBorder="1" applyAlignment="1">
      <alignment horizontal="left"/>
    </xf>
    <xf numFmtId="0" fontId="75" fillId="0" borderId="26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27" xfId="0" applyFont="1" applyFill="1" applyBorder="1" applyAlignment="1">
      <alignment horizontal="left"/>
    </xf>
    <xf numFmtId="0" fontId="34" fillId="0" borderId="28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 quotePrefix="1">
      <alignment horizontal="center"/>
    </xf>
    <xf numFmtId="0" fontId="27" fillId="0" borderId="0" xfId="0" applyFont="1" applyFill="1" applyBorder="1" applyAlignment="1">
      <alignment horizontal="center"/>
    </xf>
    <xf numFmtId="0" fontId="78" fillId="0" borderId="27" xfId="0" applyFont="1" applyFill="1" applyBorder="1" applyAlignment="1">
      <alignment horizontal="left"/>
    </xf>
    <xf numFmtId="0" fontId="78" fillId="0" borderId="28" xfId="0" applyFont="1" applyFill="1" applyBorder="1" applyAlignment="1">
      <alignment horizontal="left" wrapText="1"/>
    </xf>
    <xf numFmtId="0" fontId="76" fillId="0" borderId="18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textRotation="90"/>
    </xf>
    <xf numFmtId="0" fontId="32" fillId="0" borderId="14" xfId="0" applyFont="1" applyBorder="1" applyAlignment="1">
      <alignment horizontal="center" vertical="center" textRotation="90"/>
    </xf>
    <xf numFmtId="0" fontId="32" fillId="0" borderId="15" xfId="0" applyFont="1" applyBorder="1" applyAlignment="1">
      <alignment horizontal="center" vertical="center" textRotation="90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2</xdr:row>
      <xdr:rowOff>9525</xdr:rowOff>
    </xdr:from>
    <xdr:to>
      <xdr:col>7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8258175" y="4476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57150</xdr:colOff>
      <xdr:row>112</xdr:row>
      <xdr:rowOff>38100</xdr:rowOff>
    </xdr:from>
    <xdr:to>
      <xdr:col>2</xdr:col>
      <xdr:colOff>381000</xdr:colOff>
      <xdr:row>112</xdr:row>
      <xdr:rowOff>38100</xdr:rowOff>
    </xdr:to>
    <xdr:sp>
      <xdr:nvSpPr>
        <xdr:cNvPr id="2" name="Straight Connector 2"/>
        <xdr:cNvSpPr>
          <a:spLocks/>
        </xdr:cNvSpPr>
      </xdr:nvSpPr>
      <xdr:spPr>
        <a:xfrm flipV="1">
          <a:off x="352425" y="229647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238125</xdr:colOff>
      <xdr:row>1</xdr:row>
      <xdr:rowOff>200025</xdr:rowOff>
    </xdr:from>
    <xdr:to>
      <xdr:col>2</xdr:col>
      <xdr:colOff>561975</xdr:colOff>
      <xdr:row>1</xdr:row>
      <xdr:rowOff>200025</xdr:rowOff>
    </xdr:to>
    <xdr:sp>
      <xdr:nvSpPr>
        <xdr:cNvPr id="3" name="Straight Connector 3"/>
        <xdr:cNvSpPr>
          <a:spLocks/>
        </xdr:cNvSpPr>
      </xdr:nvSpPr>
      <xdr:spPr>
        <a:xfrm flipV="1">
          <a:off x="533400" y="4191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7"/>
  <sheetViews>
    <sheetView zoomScalePageLayoutView="0" workbookViewId="0" topLeftCell="M6">
      <selection activeCell="V10" sqref="V10:AF10"/>
    </sheetView>
  </sheetViews>
  <sheetFormatPr defaultColWidth="8.796875" defaultRowHeight="15"/>
  <cols>
    <col min="1" max="1" width="3.59765625" style="0" customWidth="1"/>
    <col min="2" max="2" width="19.19921875" style="0" customWidth="1"/>
    <col min="3" max="3" width="8.5" style="0" customWidth="1"/>
    <col min="4" max="4" width="9.59765625" style="0" hidden="1" customWidth="1"/>
    <col min="5" max="5" width="13.09765625" style="0" hidden="1" customWidth="1"/>
    <col min="6" max="25" width="4.59765625" style="0" customWidth="1"/>
    <col min="26" max="28" width="7.19921875" style="0" customWidth="1"/>
    <col min="29" max="29" width="5.59765625" style="0" customWidth="1"/>
    <col min="30" max="32" width="7.8984375" style="0" customWidth="1"/>
    <col min="33" max="48" width="3.59765625" style="0" customWidth="1"/>
    <col min="49" max="49" width="8" style="0" customWidth="1"/>
    <col min="50" max="50" width="5.8984375" style="0" customWidth="1"/>
    <col min="51" max="51" width="9.69921875" style="0" customWidth="1"/>
    <col min="52" max="52" width="5.5" style="0" hidden="1" customWidth="1"/>
    <col min="53" max="53" width="7.5" style="0" customWidth="1"/>
    <col min="54" max="54" width="5.09765625" style="0" customWidth="1"/>
    <col min="55" max="55" width="7.3984375" style="0" customWidth="1"/>
    <col min="56" max="56" width="7.19921875" style="0" customWidth="1"/>
    <col min="57" max="58" width="8.59765625" style="0" customWidth="1"/>
    <col min="59" max="59" width="6.19921875" style="0" customWidth="1"/>
    <col min="60" max="60" width="12.59765625" style="0" customWidth="1"/>
    <col min="61" max="61" width="13.3984375" style="0" customWidth="1"/>
    <col min="63" max="80" width="3.09765625" style="0" customWidth="1"/>
  </cols>
  <sheetData>
    <row r="1" spans="1:61" ht="18">
      <c r="A1" s="95" t="s">
        <v>122</v>
      </c>
      <c r="B1" s="44"/>
      <c r="C1" s="44"/>
      <c r="D1" s="44"/>
      <c r="E1" s="44"/>
      <c r="F1" s="92"/>
      <c r="G1" s="92"/>
      <c r="H1" s="151" t="s">
        <v>124</v>
      </c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</row>
    <row r="2" spans="1:61" ht="18" customHeight="1">
      <c r="A2" s="96" t="s">
        <v>123</v>
      </c>
      <c r="B2" s="44"/>
      <c r="C2" s="44"/>
      <c r="D2" s="44"/>
      <c r="E2" s="44"/>
      <c r="F2" s="93"/>
      <c r="G2" s="93"/>
      <c r="H2" s="152" t="s">
        <v>125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</row>
    <row r="3" spans="1:5" ht="18" customHeight="1">
      <c r="A3" s="47"/>
      <c r="B3" s="37"/>
      <c r="C3" s="37"/>
      <c r="D3" s="37"/>
      <c r="E3" s="37"/>
    </row>
    <row r="4" spans="1:61" ht="27.75" customHeight="1">
      <c r="A4" s="155" t="s">
        <v>152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</row>
    <row r="5" spans="1:61" ht="23.25" customHeight="1">
      <c r="A5" s="52"/>
      <c r="B5" s="52"/>
      <c r="C5" s="52"/>
      <c r="D5" s="52"/>
      <c r="E5" s="52"/>
      <c r="F5" s="52"/>
      <c r="G5" s="52"/>
      <c r="R5" s="71" t="s">
        <v>160</v>
      </c>
      <c r="V5" s="61"/>
      <c r="W5" s="52"/>
      <c r="AD5" s="52"/>
      <c r="AE5" s="52"/>
      <c r="AF5" s="52"/>
      <c r="AG5" s="52"/>
      <c r="AH5" s="52"/>
      <c r="AI5" s="52"/>
      <c r="AJ5" s="61" t="s">
        <v>126</v>
      </c>
      <c r="AL5" s="97">
        <v>34</v>
      </c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</row>
    <row r="6" spans="1:60" ht="11.25" customHeight="1">
      <c r="A6" s="42"/>
      <c r="B6" s="42"/>
      <c r="C6" s="42"/>
      <c r="D6" s="42"/>
      <c r="E6" s="42"/>
      <c r="F6" s="42"/>
      <c r="G6" s="4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61" ht="21" customHeight="1">
      <c r="A7" s="159" t="s">
        <v>5</v>
      </c>
      <c r="B7" s="162" t="s">
        <v>81</v>
      </c>
      <c r="C7" s="163"/>
      <c r="D7" s="148" t="s">
        <v>93</v>
      </c>
      <c r="E7" s="148" t="s">
        <v>94</v>
      </c>
      <c r="F7" s="146" t="s">
        <v>105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47"/>
      <c r="Z7" s="146" t="s">
        <v>92</v>
      </c>
      <c r="AA7" s="168"/>
      <c r="AB7" s="168"/>
      <c r="AC7" s="168"/>
      <c r="AD7" s="168"/>
      <c r="AE7" s="168"/>
      <c r="AF7" s="147"/>
      <c r="AG7" s="168" t="s">
        <v>106</v>
      </c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46" t="s">
        <v>97</v>
      </c>
      <c r="AX7" s="168"/>
      <c r="AY7" s="168"/>
      <c r="AZ7" s="168"/>
      <c r="BA7" s="168"/>
      <c r="BB7" s="147"/>
      <c r="BC7" s="148" t="s">
        <v>99</v>
      </c>
      <c r="BD7" s="148" t="s">
        <v>100</v>
      </c>
      <c r="BE7" s="59"/>
      <c r="BF7" s="59"/>
      <c r="BG7" s="148" t="s">
        <v>102</v>
      </c>
      <c r="BH7" s="59"/>
      <c r="BI7" s="156" t="s">
        <v>80</v>
      </c>
    </row>
    <row r="8" spans="1:61" ht="100.5" customHeight="1">
      <c r="A8" s="160"/>
      <c r="B8" s="164"/>
      <c r="C8" s="165"/>
      <c r="D8" s="149"/>
      <c r="E8" s="149"/>
      <c r="F8" s="68" t="s">
        <v>153</v>
      </c>
      <c r="G8" s="69" t="s">
        <v>151</v>
      </c>
      <c r="H8" s="68" t="s">
        <v>140</v>
      </c>
      <c r="I8" s="69" t="s">
        <v>150</v>
      </c>
      <c r="J8" s="68" t="s">
        <v>154</v>
      </c>
      <c r="K8" s="69" t="s">
        <v>144</v>
      </c>
      <c r="L8" s="68" t="s">
        <v>136</v>
      </c>
      <c r="M8" s="69" t="s">
        <v>134</v>
      </c>
      <c r="N8" s="68" t="s">
        <v>155</v>
      </c>
      <c r="O8" s="69" t="s">
        <v>156</v>
      </c>
      <c r="P8" s="68" t="s">
        <v>133</v>
      </c>
      <c r="Q8" s="69" t="s">
        <v>137</v>
      </c>
      <c r="R8" s="90" t="s">
        <v>140</v>
      </c>
      <c r="S8" s="91" t="s">
        <v>141</v>
      </c>
      <c r="T8" s="90" t="s">
        <v>140</v>
      </c>
      <c r="U8" s="91" t="s">
        <v>142</v>
      </c>
      <c r="V8" s="90"/>
      <c r="W8" s="91"/>
      <c r="X8" s="90"/>
      <c r="Y8" s="91"/>
      <c r="Z8" s="62" t="s">
        <v>79</v>
      </c>
      <c r="AA8" s="62" t="s">
        <v>91</v>
      </c>
      <c r="AB8" s="148" t="s">
        <v>89</v>
      </c>
      <c r="AC8" s="175" t="s">
        <v>82</v>
      </c>
      <c r="AD8" s="177" t="s">
        <v>117</v>
      </c>
      <c r="AE8" s="148" t="s">
        <v>90</v>
      </c>
      <c r="AF8" s="63"/>
      <c r="AG8" s="83" t="s">
        <v>153</v>
      </c>
      <c r="AH8" s="84" t="s">
        <v>149</v>
      </c>
      <c r="AI8" s="83" t="s">
        <v>133</v>
      </c>
      <c r="AJ8" s="84" t="s">
        <v>135</v>
      </c>
      <c r="AK8" s="83" t="s">
        <v>138</v>
      </c>
      <c r="AL8" s="84" t="s">
        <v>145</v>
      </c>
      <c r="AM8" s="83" t="s">
        <v>143</v>
      </c>
      <c r="AN8" s="84" t="s">
        <v>144</v>
      </c>
      <c r="AO8" s="83" t="s">
        <v>157</v>
      </c>
      <c r="AP8" s="84" t="s">
        <v>158</v>
      </c>
      <c r="AQ8" s="83" t="s">
        <v>159</v>
      </c>
      <c r="AR8" s="84" t="s">
        <v>139</v>
      </c>
      <c r="AS8" s="102" t="s">
        <v>140</v>
      </c>
      <c r="AT8" s="103" t="s">
        <v>141</v>
      </c>
      <c r="AU8" s="102" t="s">
        <v>140</v>
      </c>
      <c r="AV8" s="103" t="s">
        <v>142</v>
      </c>
      <c r="AW8" s="62" t="s">
        <v>79</v>
      </c>
      <c r="AX8" s="62" t="s">
        <v>104</v>
      </c>
      <c r="AY8" s="148" t="s">
        <v>95</v>
      </c>
      <c r="AZ8" s="175" t="s">
        <v>96</v>
      </c>
      <c r="BA8" s="177" t="s">
        <v>119</v>
      </c>
      <c r="BB8" s="148" t="s">
        <v>90</v>
      </c>
      <c r="BC8" s="149"/>
      <c r="BD8" s="149"/>
      <c r="BE8" s="149" t="s">
        <v>101</v>
      </c>
      <c r="BF8" s="179" t="s">
        <v>118</v>
      </c>
      <c r="BG8" s="149"/>
      <c r="BH8" s="149" t="s">
        <v>103</v>
      </c>
      <c r="BI8" s="157"/>
    </row>
    <row r="9" spans="1:80" ht="18.75" customHeight="1">
      <c r="A9" s="161"/>
      <c r="B9" s="166"/>
      <c r="C9" s="167"/>
      <c r="D9" s="150"/>
      <c r="E9" s="150"/>
      <c r="F9" s="146">
        <v>2</v>
      </c>
      <c r="G9" s="147"/>
      <c r="H9" s="146">
        <v>2</v>
      </c>
      <c r="I9" s="147"/>
      <c r="J9" s="146">
        <v>2</v>
      </c>
      <c r="K9" s="147"/>
      <c r="L9" s="146">
        <v>3</v>
      </c>
      <c r="M9" s="147"/>
      <c r="N9" s="146">
        <v>2</v>
      </c>
      <c r="O9" s="147"/>
      <c r="P9" s="146">
        <v>3</v>
      </c>
      <c r="Q9" s="147"/>
      <c r="R9" s="153">
        <v>2</v>
      </c>
      <c r="S9" s="154"/>
      <c r="T9" s="153">
        <v>3</v>
      </c>
      <c r="U9" s="154"/>
      <c r="V9" s="169"/>
      <c r="W9" s="170"/>
      <c r="X9" s="169"/>
      <c r="Y9" s="170"/>
      <c r="Z9" s="54">
        <f>SUM(F9+H9+J9+L9+N9+P9)</f>
        <v>14</v>
      </c>
      <c r="AA9" s="54">
        <f>SUM(F9+H9+J9+L9+N9+P9)</f>
        <v>14</v>
      </c>
      <c r="AB9" s="150"/>
      <c r="AC9" s="176"/>
      <c r="AD9" s="178"/>
      <c r="AE9" s="150"/>
      <c r="AF9" s="58"/>
      <c r="AG9" s="171">
        <v>3</v>
      </c>
      <c r="AH9" s="172"/>
      <c r="AI9" s="171">
        <v>3</v>
      </c>
      <c r="AJ9" s="172"/>
      <c r="AK9" s="171">
        <v>3</v>
      </c>
      <c r="AL9" s="172"/>
      <c r="AM9" s="171">
        <v>3</v>
      </c>
      <c r="AN9" s="172"/>
      <c r="AO9" s="171">
        <v>2</v>
      </c>
      <c r="AP9" s="172"/>
      <c r="AQ9" s="171">
        <v>2</v>
      </c>
      <c r="AR9" s="172"/>
      <c r="AS9" s="173">
        <v>2</v>
      </c>
      <c r="AT9" s="174"/>
      <c r="AU9" s="173">
        <v>3</v>
      </c>
      <c r="AV9" s="174"/>
      <c r="AW9" s="54">
        <f>SUM(AG9+AI9+AK9+AM9+AO9+AQ9)</f>
        <v>16</v>
      </c>
      <c r="AX9" s="54">
        <f>SUM(AG9+AI9+AK9+AM9+AO9+AQ9)</f>
        <v>16</v>
      </c>
      <c r="AY9" s="150"/>
      <c r="AZ9" s="176"/>
      <c r="BA9" s="178"/>
      <c r="BB9" s="150"/>
      <c r="BC9" s="150"/>
      <c r="BD9" s="55">
        <f>SUM(F9:Q9)+SUM(AG9:AR9)</f>
        <v>30</v>
      </c>
      <c r="BE9" s="150"/>
      <c r="BF9" s="178"/>
      <c r="BG9" s="150"/>
      <c r="BH9" s="150"/>
      <c r="BI9" s="158"/>
      <c r="BJ9" s="43"/>
      <c r="BK9" s="64">
        <v>1</v>
      </c>
      <c r="BL9" s="64">
        <v>2</v>
      </c>
      <c r="BM9" s="64">
        <v>3</v>
      </c>
      <c r="BN9" s="64">
        <v>4</v>
      </c>
      <c r="BO9" s="64">
        <v>5</v>
      </c>
      <c r="BP9" s="64">
        <v>6</v>
      </c>
      <c r="BQ9" s="107">
        <v>7</v>
      </c>
      <c r="BR9" s="107">
        <v>8</v>
      </c>
      <c r="BS9" s="64"/>
      <c r="BT9" s="64"/>
      <c r="BU9" s="37">
        <v>1</v>
      </c>
      <c r="BV9" s="37">
        <v>2</v>
      </c>
      <c r="BW9" s="37">
        <v>3</v>
      </c>
      <c r="BX9" s="37">
        <v>4</v>
      </c>
      <c r="BY9" s="37">
        <v>5</v>
      </c>
      <c r="BZ9" s="37">
        <v>6</v>
      </c>
      <c r="CA9" s="107">
        <v>8</v>
      </c>
      <c r="CB9" s="107">
        <v>9</v>
      </c>
    </row>
    <row r="10" spans="1:80" ht="27.75" customHeight="1">
      <c r="A10" s="38">
        <v>1</v>
      </c>
      <c r="B10" s="104" t="s">
        <v>161</v>
      </c>
      <c r="C10" s="105" t="s">
        <v>132</v>
      </c>
      <c r="D10" s="73"/>
      <c r="E10" s="65"/>
      <c r="F10" s="60">
        <v>5</v>
      </c>
      <c r="G10" s="48"/>
      <c r="H10" s="60">
        <v>5</v>
      </c>
      <c r="I10" s="48"/>
      <c r="J10" s="60">
        <v>6</v>
      </c>
      <c r="K10" s="48"/>
      <c r="L10" s="60">
        <v>5</v>
      </c>
      <c r="M10" s="48"/>
      <c r="N10" s="60">
        <v>5</v>
      </c>
      <c r="O10" s="48"/>
      <c r="P10" s="60">
        <v>5</v>
      </c>
      <c r="Q10" s="48"/>
      <c r="R10" s="60">
        <v>6</v>
      </c>
      <c r="S10" s="48"/>
      <c r="T10" s="60">
        <v>1</v>
      </c>
      <c r="U10" s="48">
        <v>8</v>
      </c>
      <c r="V10" s="60"/>
      <c r="W10" s="48"/>
      <c r="X10" s="60"/>
      <c r="Y10" s="48"/>
      <c r="Z10" s="49">
        <f>SUM((MAX(F10:G10)*F$9+MAX(H10:I10)*H$9+MAX(J10:K10)*J$9+MAX(L10:M10)*L$9+MAX(N10:O10)*N$9+MAX(P10:Q10)*P$9))</f>
        <v>72</v>
      </c>
      <c r="AA10" s="51">
        <f>Z10/$AA$9</f>
        <v>5.142857142857143</v>
      </c>
      <c r="AB10" s="66" t="str">
        <f>IF(AA10&gt;=9,"Xuất sắc",IF(AA10&gt;=8,"Giỏi",IF(AA10&gt;=7,"Khá",IF(AA10&gt;=6,"TB Khá",IF(AA10&gt;=5,"TB",IF(AA10&gt;=4,"Yếu","Kém"))))))</f>
        <v>TB</v>
      </c>
      <c r="AC10" s="41"/>
      <c r="AD10" s="101" t="str">
        <f>IF(AND(MIN((F10:G10),(H10:I10),(J10:K10),(L10:M10),(N10:O10),(P10:Q10),(R10:S10),(T10:U10))&lt;5,AA10&gt;=6),"TB Khá",IF(AA10&gt;=9,"Xuất sắc",IF(AA10&gt;=8,"Giỏi",IF(AA10&gt;=7,"Khá",IF(AA10&gt;=6,"TB Khá",IF(AA10&gt;=5,"TB",IF(AA10&gt;=4,"Yếu","Kém")))))))</f>
        <v>TB</v>
      </c>
      <c r="AE10" s="65">
        <f>IF(ISBLANK(AC10),"",IF(AC10&gt;=90,"Xuất sắc",IF(AC10&gt;=80,"Tốt",IF(AC10&gt;=70,"Khá",IF(AC10&gt;=60,"TB Khá",IF(AC10&gt;=50,"TB",IF(AC10&gt;=30,"Yếu","Kém")))))))</f>
      </c>
      <c r="AF10" s="16"/>
      <c r="AG10" s="60">
        <v>5</v>
      </c>
      <c r="AH10" s="48"/>
      <c r="AI10" s="74">
        <v>4</v>
      </c>
      <c r="AJ10" s="75">
        <v>4</v>
      </c>
      <c r="AK10" s="60">
        <v>5</v>
      </c>
      <c r="AL10" s="48"/>
      <c r="AM10" s="74">
        <v>3</v>
      </c>
      <c r="AN10" s="75">
        <v>4</v>
      </c>
      <c r="AO10" s="60">
        <v>7</v>
      </c>
      <c r="AP10" s="48"/>
      <c r="AQ10" s="60">
        <v>3</v>
      </c>
      <c r="AR10" s="48">
        <v>6</v>
      </c>
      <c r="AS10" s="60">
        <v>7</v>
      </c>
      <c r="AT10" s="48"/>
      <c r="AU10" s="60">
        <v>5</v>
      </c>
      <c r="AV10" s="48"/>
      <c r="AW10" s="67">
        <f>SUM(MAX(AG10:AH10)*AG$9+MAX(AI10:AJ10)*AI$9+MAX(AK10:AL10)*AK$9+MAX(AM10:AN10)*AM$9+MAX(AO10:AP10)*AO$9+MAX(AQ10:AR10)*AQ$9)</f>
        <v>80</v>
      </c>
      <c r="AX10" s="89">
        <f>(SUM(MAX(AG10:AH10)*AG$9+MAX(AI10:AJ10)*AI$9+MAX(AK10:AL10)*AK$9+MAX(AM10:AN10)*AM$9+MAX(AO10:AP10)*AO$9++MAX(AQ10:AR10)*AQ$9))/$AX$9</f>
        <v>5</v>
      </c>
      <c r="AY10" s="86" t="str">
        <f>IF(AX10&gt;=9,"Xuất sắc",IF(AX10&gt;=8,"Giỏi",IF(AX10&gt;=7,"Khá",IF(AX10&gt;=6,"TB Khá",IF(AX10&gt;=5,"TB",IF(AX10&gt;=4,"Yếu","Kém"))))))</f>
        <v>TB</v>
      </c>
      <c r="AZ10" s="86"/>
      <c r="BA10" s="86" t="str">
        <f>IF(AND(MIN((AG10:AH10),(AI10:AJ10),(AK10:AL10),(AM10:AN10),(AO10:AP10),(AQ10:AR10),(AS10:AT10),(AU10:AV10))&lt;5,AX10&gt;=6),"TB Khá",IF(AX10&gt;=9,"Xuất sắc",IF(AX10&gt;=8,"Giỏi",IF(AX10&gt;=7,"Khá",IF(AX10&gt;=6,"TB Khá",IF(AX10&gt;=5,"TB",IF(AX10&gt;=4,"Yếu","Kém")))))))</f>
        <v>TB</v>
      </c>
      <c r="BB10" s="65">
        <f>IF(ISBLANK(AZ10),"",IF(AZ10&gt;=90,"Xuất sắc",IF(AZ10&gt;=80,"Tốt",IF(AZ10&gt;=70,"Khá",IF(AZ10&gt;=60,"TB Khá",IF(AZ10&gt;=50,"TB",IF(AZ10&gt;=30,"Yếu","Kém")))))))</f>
      </c>
      <c r="BC10" s="85">
        <f>SUM((MAX(F10:G10)*F$9+MAX(H10:I10)*H$9+MAX(J10:K10)*J$9+MAX(L10:M10)*L$9+MAX(N10:O10)*N$9+MAX(P10:Q10)*P$9+MAX(AG10:AH10)*AG$9+MAX(AI10:AJ10)*AI$9+MAX(AK10:AL10)*AK$9+MAX(AM10:AN10)*AM$9+MAX(AO10:AP10)*AO$9+MAX(AQ10:AR10)*AQ$9))</f>
        <v>152</v>
      </c>
      <c r="BD10" s="88">
        <f>(SUM((MAX(F10:G10)*F$9+MAX(H10:I10)*H$9+MAX(J10:K10)*J$9+MAX(L10:M10)*L$9+MAX(N10:O10)*N$9+MAX(P10:Q10)*P$9+MAX(AG10:AH10)*AG$9+MAX(AI10:AJ10)*AI$9+MAX(AK10:AL10)*AK$9+MAX(AM10:AN10)*AM$9+MAX(AO10:AP10)*AO$9+MAX(AQ10:AR10)*AQ$9)))/$BD$9</f>
        <v>5.066666666666666</v>
      </c>
      <c r="BE10" s="86" t="str">
        <f>IF(BD10&gt;=9,"Xuất sắc",IF(BD10&gt;=8,"Giỏi",IF(BD10&gt;=7,"Khá",IF(BD10&gt;=6,"TB Khá",IF(BD10&gt;=5,"TB",IF(BD10&gt;=4,"Yếu","Kém"))))))</f>
        <v>TB</v>
      </c>
      <c r="BF10" s="86" t="str">
        <f>IF(AND(MIN((F10:G10),(H10:I10),(J10:K10),(L10:M10),(N10:O10),(P10:Q10),(R10:S10),(T10:U10),(AG10:AH10),(AI10:AJ10),(AK10:AL10),(AM10:AN10),(AO10:AP10),(AQ10:AR10),(AS10:AT10),(AU10:AV10))&lt;5,BD10&gt;=6),"TB Khá",IF(BD10&gt;=9,"Xuất sắc",IF(BD10&gt;=8,"Giỏi",IF(BD10&gt;=7,"Khá",IF(BD10&gt;=6,"TB Khá",IF(BD10&gt;=5,"TB",IF(BD10&gt;=4,"Yếu","Kém")))))))</f>
        <v>TB</v>
      </c>
      <c r="BG10" s="86">
        <f>SUM(BK10:BR10)+SUM(BU10:CB10)</f>
        <v>6</v>
      </c>
      <c r="BH10" s="86" t="str">
        <f>IF(BG10&lt;=25,"Đủ ĐK","Không đủ ĐK")</f>
        <v>Đủ ĐK</v>
      </c>
      <c r="BI10" s="87"/>
      <c r="BJ10" s="40"/>
      <c r="BK10">
        <f>IF(MAX(F10:G10)&lt;5,F$9,0)</f>
        <v>0</v>
      </c>
      <c r="BL10">
        <f>IF(MAX(H10:I10)&lt;5,H$9,0)</f>
        <v>0</v>
      </c>
      <c r="BM10">
        <f>IF(MAX(J10:K10)&lt;5,J$9,0)</f>
        <v>0</v>
      </c>
      <c r="BN10">
        <f>IF(MAX(L10:M10)&lt;5,L$9,0)</f>
        <v>0</v>
      </c>
      <c r="BO10">
        <f>IF(MAX(N10:O10)&lt;5,N$9,0)</f>
        <v>0</v>
      </c>
      <c r="BP10">
        <f>IF(MAX(P10:Q10)&lt;5,P$9,0)</f>
        <v>0</v>
      </c>
      <c r="BQ10" s="57">
        <f>IF(MAX(R10:S10)&lt;5,R$9,0)</f>
        <v>0</v>
      </c>
      <c r="BR10" s="57">
        <f>IF(MAX(T10:U10)&lt;5,T$9,0)</f>
        <v>0</v>
      </c>
      <c r="BS10" s="70">
        <f>IF(MAX(V10:W10)&lt;5,V$9,0)</f>
        <v>0</v>
      </c>
      <c r="BT10" s="70">
        <f>IF(MAX(X10:Y10)&lt;5,X$9,0)</f>
        <v>0</v>
      </c>
      <c r="BU10" s="44">
        <f>IF(MAX(AG10:AH10)&lt;5,AG$9,0)</f>
        <v>0</v>
      </c>
      <c r="BV10" s="44">
        <f>IF(MAX(AI10:AJ10)&lt;5,AI$9,0)</f>
        <v>3</v>
      </c>
      <c r="BW10" s="44">
        <f>IF(MAX(AK10:AL10)&lt;5,AK$9,0)</f>
        <v>0</v>
      </c>
      <c r="BX10" s="44">
        <f>IF(MAX(AM10:AN10)&lt;5,AM$9,0)</f>
        <v>3</v>
      </c>
      <c r="BY10" s="44">
        <f>IF(MAX(AO10:AP10)&lt;5,AO$9,0)</f>
        <v>0</v>
      </c>
      <c r="BZ10" s="44">
        <f>IF(MAX(AQ10:AR10)&lt;5,AQ$9,0)</f>
        <v>0</v>
      </c>
      <c r="CA10" s="57">
        <f>IF(MAX(AS10:AT10)&lt;5,AS$9,0)</f>
        <v>0</v>
      </c>
      <c r="CB10" s="57">
        <f>IF(MAX(AU10:AV10)&lt;5,AU$9,0)</f>
        <v>0</v>
      </c>
    </row>
    <row r="11" ht="18" customHeight="1"/>
    <row r="12" ht="18" customHeight="1">
      <c r="B12" s="94" t="s">
        <v>162</v>
      </c>
    </row>
    <row r="13" ht="18" customHeight="1">
      <c r="A13" s="50" t="s">
        <v>98</v>
      </c>
    </row>
    <row r="14" spans="2:5" ht="18" customHeight="1">
      <c r="B14" s="72"/>
      <c r="C14" s="46"/>
      <c r="D14" s="46"/>
      <c r="E14" s="46"/>
    </row>
    <row r="15" spans="2:34" ht="18" customHeight="1">
      <c r="B15" s="72"/>
      <c r="C15" s="46"/>
      <c r="D15" s="46"/>
      <c r="E15" s="46"/>
      <c r="AH15" t="s">
        <v>148</v>
      </c>
    </row>
    <row r="16" spans="2:36" ht="18" customHeight="1">
      <c r="B16" s="72"/>
      <c r="C16" s="46"/>
      <c r="D16" s="46"/>
      <c r="E16" s="46"/>
      <c r="H16" s="47" t="s">
        <v>120</v>
      </c>
      <c r="AJ16" t="s">
        <v>121</v>
      </c>
    </row>
    <row r="17" spans="1:5" ht="18" customHeight="1" hidden="1">
      <c r="A17" s="40"/>
      <c r="B17" s="50" t="s">
        <v>107</v>
      </c>
      <c r="C17" s="46"/>
      <c r="D17" s="46"/>
      <c r="E17" s="46"/>
    </row>
    <row r="18" spans="1:10" ht="18" customHeight="1" hidden="1">
      <c r="A18" s="40"/>
      <c r="B18" s="40" t="s">
        <v>108</v>
      </c>
      <c r="C18" s="98">
        <f>COUNTIF((AE10:AE10),"Xuất sắc")</f>
        <v>0</v>
      </c>
      <c r="D18" t="str">
        <f aca="true" t="shared" si="0" ref="D18:D24">"/ "&amp;ROUND(C18/63*100,2)&amp;"%"</f>
        <v>/ 0%</v>
      </c>
      <c r="E18" t="s">
        <v>88</v>
      </c>
      <c r="F18" s="77"/>
      <c r="J18" s="98"/>
    </row>
    <row r="19" spans="1:20" ht="18" customHeight="1" hidden="1">
      <c r="A19" s="40"/>
      <c r="B19" s="40" t="s">
        <v>109</v>
      </c>
      <c r="C19" s="100">
        <f>COUNTIF((AE10:AE10),"Tốt")</f>
        <v>0</v>
      </c>
      <c r="D19" t="str">
        <f t="shared" si="0"/>
        <v>/ 0%</v>
      </c>
      <c r="E19" t="s">
        <v>88</v>
      </c>
      <c r="F19" s="77"/>
      <c r="J19" s="100"/>
      <c r="T19" s="47"/>
    </row>
    <row r="20" spans="1:10" ht="18" customHeight="1" hidden="1">
      <c r="A20" s="40"/>
      <c r="B20" s="40" t="s">
        <v>110</v>
      </c>
      <c r="C20" s="98">
        <f>COUNTIF((AE10:AE10),"Khá")</f>
        <v>0</v>
      </c>
      <c r="D20" t="str">
        <f t="shared" si="0"/>
        <v>/ 0%</v>
      </c>
      <c r="E20" t="s">
        <v>88</v>
      </c>
      <c r="F20" s="77"/>
      <c r="J20" s="98"/>
    </row>
    <row r="21" spans="1:10" ht="18" customHeight="1" hidden="1">
      <c r="A21" s="40"/>
      <c r="B21" s="40" t="s">
        <v>111</v>
      </c>
      <c r="C21" s="99">
        <f>COUNTIF((AE10:AE10),"TB Khá")</f>
        <v>0</v>
      </c>
      <c r="D21" t="str">
        <f t="shared" si="0"/>
        <v>/ 0%</v>
      </c>
      <c r="E21" t="s">
        <v>88</v>
      </c>
      <c r="F21" s="77"/>
      <c r="J21" s="99"/>
    </row>
    <row r="22" spans="1:10" ht="18" customHeight="1" hidden="1">
      <c r="A22" s="40"/>
      <c r="B22" s="53" t="s">
        <v>112</v>
      </c>
      <c r="C22" s="99">
        <f>COUNTIF((AE10:AE10),"TB")</f>
        <v>0</v>
      </c>
      <c r="D22" t="str">
        <f t="shared" si="0"/>
        <v>/ 0%</v>
      </c>
      <c r="E22" t="s">
        <v>88</v>
      </c>
      <c r="F22" s="77"/>
      <c r="J22" s="99"/>
    </row>
    <row r="23" spans="1:10" ht="18" customHeight="1" hidden="1">
      <c r="A23" s="40"/>
      <c r="B23" s="53" t="s">
        <v>113</v>
      </c>
      <c r="C23" s="99">
        <f>COUNTIF((AE10:AE10),"Yếu")</f>
        <v>0</v>
      </c>
      <c r="D23" t="str">
        <f t="shared" si="0"/>
        <v>/ 0%</v>
      </c>
      <c r="E23" t="s">
        <v>88</v>
      </c>
      <c r="F23" s="77"/>
      <c r="J23" s="99"/>
    </row>
    <row r="24" spans="2:10" ht="18" customHeight="1" hidden="1">
      <c r="B24" s="79" t="s">
        <v>114</v>
      </c>
      <c r="C24" s="99" t="e">
        <f>COUNTIF((#REF!),"Kém")</f>
        <v>#REF!</v>
      </c>
      <c r="D24" t="e">
        <f t="shared" si="0"/>
        <v>#REF!</v>
      </c>
      <c r="E24" t="s">
        <v>88</v>
      </c>
      <c r="J24" s="99"/>
    </row>
    <row r="25" spans="3:5" ht="18" customHeight="1" hidden="1">
      <c r="C25" s="80" t="e">
        <f>SUM(C18:C24)</f>
        <v>#REF!</v>
      </c>
      <c r="D25" s="46"/>
      <c r="E25" s="46"/>
    </row>
    <row r="26" spans="2:33" ht="18" customHeight="1">
      <c r="B26" s="50" t="s">
        <v>115</v>
      </c>
      <c r="C26" s="46"/>
      <c r="D26" s="46"/>
      <c r="E26" s="46"/>
      <c r="H26" s="37" t="s">
        <v>127</v>
      </c>
      <c r="M26" s="50" t="s">
        <v>128</v>
      </c>
      <c r="N26" s="46"/>
      <c r="V26" s="37" t="s">
        <v>129</v>
      </c>
      <c r="AA26" s="50" t="s">
        <v>130</v>
      </c>
      <c r="AG26" s="37" t="s">
        <v>131</v>
      </c>
    </row>
    <row r="27" spans="2:33" ht="18" customHeight="1">
      <c r="B27" t="s">
        <v>83</v>
      </c>
      <c r="C27" s="76">
        <f>COUNTIF((AB10:AB10),"Giỏi")</f>
        <v>0</v>
      </c>
      <c r="D27" t="str">
        <f aca="true" t="shared" si="1" ref="D27:D32">"/ "&amp;ROUND(C27/63*100,2)&amp;"%"</f>
        <v>/ 0%</v>
      </c>
      <c r="E27" t="s">
        <v>88</v>
      </c>
      <c r="F27" t="str">
        <f aca="true" t="shared" si="2" ref="F27:F32">"/ "&amp;ROUND(C27/48*100,2)&amp;"%"</f>
        <v>/ 0%</v>
      </c>
      <c r="H27">
        <f>COUNTIF((AD10:AD10),"Giỏi")</f>
        <v>0</v>
      </c>
      <c r="M27" t="s">
        <v>83</v>
      </c>
      <c r="N27" s="46"/>
      <c r="R27" s="98">
        <f>COUNTIF((AY10:AY10),"Giỏi")</f>
        <v>0</v>
      </c>
      <c r="T27" t="str">
        <f aca="true" t="shared" si="3" ref="T27:T32">"/ "&amp;ROUND(R27/48*100,2)&amp;"%"</f>
        <v>/ 0%</v>
      </c>
      <c r="U27" s="98"/>
      <c r="V27">
        <f>COUNTIF((BA10:BA10),"Giỏi")</f>
        <v>0</v>
      </c>
      <c r="AA27" t="s">
        <v>83</v>
      </c>
      <c r="AB27">
        <f>COUNTIF((BE10:BE10),"Giỏi")</f>
        <v>0</v>
      </c>
      <c r="AC27" s="98">
        <f>COUNTIF((BE10:BE10),"Giỏi")</f>
        <v>0</v>
      </c>
      <c r="AD27" t="str">
        <f aca="true" t="shared" si="4" ref="AD27:AD32">"/ "&amp;ROUND(AC27/48*100,2)&amp;"%"</f>
        <v>/ 0%</v>
      </c>
      <c r="AG27">
        <f>COUNTIF((BF10:BF10),"Giỏi")</f>
        <v>0</v>
      </c>
    </row>
    <row r="28" spans="2:33" ht="18" customHeight="1">
      <c r="B28" t="s">
        <v>84</v>
      </c>
      <c r="C28" s="56">
        <f>COUNTIF((AB10:AB10),"Khá")</f>
        <v>0</v>
      </c>
      <c r="D28" t="str">
        <f t="shared" si="1"/>
        <v>/ 0%</v>
      </c>
      <c r="E28" t="s">
        <v>88</v>
      </c>
      <c r="F28" t="str">
        <f t="shared" si="2"/>
        <v>/ 0%</v>
      </c>
      <c r="H28">
        <f>COUNTIF((AD10:AD10),"Khá")</f>
        <v>0</v>
      </c>
      <c r="M28" t="s">
        <v>84</v>
      </c>
      <c r="R28" s="98">
        <f>COUNTIF((AY10:AY10),"Khá")</f>
        <v>0</v>
      </c>
      <c r="T28" t="str">
        <f t="shared" si="3"/>
        <v>/ 0%</v>
      </c>
      <c r="U28" s="98"/>
      <c r="V28">
        <f>COUNTIF((BA10:BA10),"Khá")</f>
        <v>0</v>
      </c>
      <c r="AA28" t="s">
        <v>84</v>
      </c>
      <c r="AB28">
        <f>COUNTIF((BE10:BE10),"Khá")</f>
        <v>0</v>
      </c>
      <c r="AC28" s="98">
        <f>COUNTIF((BE10:BE10),"Khá")</f>
        <v>0</v>
      </c>
      <c r="AD28" t="str">
        <f t="shared" si="4"/>
        <v>/ 0%</v>
      </c>
      <c r="AG28">
        <f>COUNTIF((BF10:BF10),"Khá")</f>
        <v>0</v>
      </c>
    </row>
    <row r="29" spans="2:33" ht="18" customHeight="1">
      <c r="B29" t="s">
        <v>85</v>
      </c>
      <c r="C29" s="76">
        <f>COUNTIF((AB10:AB10),"TB Khá")</f>
        <v>0</v>
      </c>
      <c r="D29" t="str">
        <f t="shared" si="1"/>
        <v>/ 0%</v>
      </c>
      <c r="E29" t="s">
        <v>88</v>
      </c>
      <c r="F29" t="str">
        <f t="shared" si="2"/>
        <v>/ 0%</v>
      </c>
      <c r="H29">
        <f>COUNTIF((AD10:AD10),"TB Khá")</f>
        <v>0</v>
      </c>
      <c r="M29" t="s">
        <v>85</v>
      </c>
      <c r="R29" s="98">
        <f>COUNTIF((AY10:AY10),"TB Khá")</f>
        <v>0</v>
      </c>
      <c r="T29" t="str">
        <f t="shared" si="3"/>
        <v>/ 0%</v>
      </c>
      <c r="U29" s="98"/>
      <c r="V29">
        <f>COUNTIF((BA10:BA10),"TB Khá")</f>
        <v>0</v>
      </c>
      <c r="AA29" t="s">
        <v>85</v>
      </c>
      <c r="AB29">
        <f>COUNTIF((BE10:BE10),"TB Khá")</f>
        <v>0</v>
      </c>
      <c r="AC29" s="98">
        <f>COUNTIF((BE10:BE10),"TB Khá")</f>
        <v>0</v>
      </c>
      <c r="AD29" t="str">
        <f t="shared" si="4"/>
        <v>/ 0%</v>
      </c>
      <c r="AG29">
        <f>COUNTIF((BF10:BF10),"TB Khá")</f>
        <v>0</v>
      </c>
    </row>
    <row r="30" spans="2:33" ht="18" customHeight="1">
      <c r="B30" t="s">
        <v>86</v>
      </c>
      <c r="C30" s="78">
        <f>COUNTIF((AB10:AB10),"TB")</f>
        <v>1</v>
      </c>
      <c r="D30" t="str">
        <f t="shared" si="1"/>
        <v>/ 1.59%</v>
      </c>
      <c r="E30" t="s">
        <v>88</v>
      </c>
      <c r="F30" t="str">
        <f t="shared" si="2"/>
        <v>/ 2.08%</v>
      </c>
      <c r="H30">
        <f>COUNTIF((AD10:AD10),"TB")</f>
        <v>1</v>
      </c>
      <c r="M30" t="s">
        <v>86</v>
      </c>
      <c r="R30" s="99">
        <f>COUNTIF((AY10:AY10),"TB")</f>
        <v>1</v>
      </c>
      <c r="T30" t="str">
        <f t="shared" si="3"/>
        <v>/ 2.08%</v>
      </c>
      <c r="U30" s="99"/>
      <c r="V30">
        <f>COUNTIF((BA10:BA10),"TB")</f>
        <v>1</v>
      </c>
      <c r="AA30" t="s">
        <v>86</v>
      </c>
      <c r="AB30">
        <f>COUNTIF((BE10:BE10),"TB")</f>
        <v>1</v>
      </c>
      <c r="AC30" s="99">
        <f>COUNTIF((BE10:BE10),"TB")</f>
        <v>1</v>
      </c>
      <c r="AD30" t="str">
        <f t="shared" si="4"/>
        <v>/ 2.08%</v>
      </c>
      <c r="AG30">
        <f>COUNTIF((BF10:BF10),"TB")</f>
        <v>1</v>
      </c>
    </row>
    <row r="31" spans="2:33" ht="18" customHeight="1">
      <c r="B31" t="s">
        <v>87</v>
      </c>
      <c r="C31" s="78">
        <f>COUNTIF((AB10:AB10),"Yếu")</f>
        <v>0</v>
      </c>
      <c r="D31" t="str">
        <f t="shared" si="1"/>
        <v>/ 0%</v>
      </c>
      <c r="E31" t="s">
        <v>88</v>
      </c>
      <c r="F31" t="str">
        <f t="shared" si="2"/>
        <v>/ 0%</v>
      </c>
      <c r="H31">
        <f>COUNTIF((AD10:AD10),"Yếu")</f>
        <v>0</v>
      </c>
      <c r="M31" t="s">
        <v>87</v>
      </c>
      <c r="R31" s="99">
        <f>COUNTIF((AY10:AY10),"Yếu")</f>
        <v>0</v>
      </c>
      <c r="T31" t="str">
        <f t="shared" si="3"/>
        <v>/ 0%</v>
      </c>
      <c r="U31" s="99"/>
      <c r="V31">
        <f>COUNTIF((BA10:BA10),"Yếu")</f>
        <v>0</v>
      </c>
      <c r="AA31" t="s">
        <v>87</v>
      </c>
      <c r="AB31">
        <f>COUNTIF((BE10:BE10),"Yếu")</f>
        <v>0</v>
      </c>
      <c r="AC31" s="99">
        <f>COUNTIF((BE10:BE10),"Yếu")</f>
        <v>0</v>
      </c>
      <c r="AD31" t="str">
        <f t="shared" si="4"/>
        <v>/ 0%</v>
      </c>
      <c r="AG31">
        <f>COUNTIF((BF10:BF10),"Yếu")</f>
        <v>0</v>
      </c>
    </row>
    <row r="32" spans="2:33" ht="18" customHeight="1">
      <c r="B32" s="81" t="s">
        <v>114</v>
      </c>
      <c r="C32" s="78">
        <f>COUNTIF((AB10:AB10),"Kém")</f>
        <v>0</v>
      </c>
      <c r="D32" t="str">
        <f t="shared" si="1"/>
        <v>/ 0%</v>
      </c>
      <c r="E32" t="s">
        <v>88</v>
      </c>
      <c r="F32" t="str">
        <f t="shared" si="2"/>
        <v>/ 0%</v>
      </c>
      <c r="H32">
        <f>COUNTIF((AD10:AD10),"Kém")</f>
        <v>0</v>
      </c>
      <c r="M32" s="81" t="s">
        <v>114</v>
      </c>
      <c r="R32" s="99">
        <f>COUNTIF((AY10:AY10),"Kém")</f>
        <v>0</v>
      </c>
      <c r="T32" t="str">
        <f t="shared" si="3"/>
        <v>/ 0%</v>
      </c>
      <c r="U32" s="99"/>
      <c r="V32">
        <f>COUNTIF((BA10:BA10),"Kém")</f>
        <v>0</v>
      </c>
      <c r="AA32" s="81" t="s">
        <v>114</v>
      </c>
      <c r="AB32">
        <f>COUNTIF((BE10:BE10),"Kém")</f>
        <v>0</v>
      </c>
      <c r="AC32" s="99">
        <f>COUNTIF((BE10:BE10),"Kém")</f>
        <v>0</v>
      </c>
      <c r="AD32" t="str">
        <f t="shared" si="4"/>
        <v>/ 0%</v>
      </c>
      <c r="AG32">
        <f>COUNTIF((BF10:BF10),"Kém")</f>
        <v>0</v>
      </c>
    </row>
    <row r="33" spans="3:6" ht="18" customHeight="1">
      <c r="C33" s="78">
        <f>SUM(C27:C32)</f>
        <v>1</v>
      </c>
      <c r="F33" s="82"/>
    </row>
    <row r="34" ht="18" customHeight="1">
      <c r="C34" s="45"/>
    </row>
    <row r="35" spans="3:13" ht="18" customHeight="1">
      <c r="C35" s="45"/>
      <c r="D35" s="45"/>
      <c r="E35" s="45"/>
      <c r="F35" s="45"/>
      <c r="G35" s="45"/>
      <c r="H35" s="45"/>
      <c r="K35" s="45"/>
      <c r="L35" s="45"/>
      <c r="M35" s="45"/>
    </row>
    <row r="36" spans="2:8" ht="18">
      <c r="B36" s="50" t="s">
        <v>128</v>
      </c>
      <c r="C36" s="46"/>
      <c r="D36" s="46"/>
      <c r="E36" s="35"/>
      <c r="H36" s="37" t="s">
        <v>129</v>
      </c>
    </row>
    <row r="37" spans="1:5" ht="18">
      <c r="A37" s="37"/>
      <c r="B37" s="46"/>
      <c r="C37" s="46"/>
      <c r="D37" s="46"/>
      <c r="E37" s="35"/>
    </row>
    <row r="38" spans="2:8" ht="17.25">
      <c r="B38" t="s">
        <v>83</v>
      </c>
      <c r="C38" s="98">
        <f>COUNTIF((AY10:AY10),"Giỏi")</f>
        <v>0</v>
      </c>
      <c r="D38" t="s">
        <v>88</v>
      </c>
      <c r="E38" s="35"/>
      <c r="H38">
        <f>COUNTIF((BA10:BA10),"Giỏi")</f>
        <v>0</v>
      </c>
    </row>
    <row r="39" spans="2:8" ht="17.25">
      <c r="B39" t="s">
        <v>84</v>
      </c>
      <c r="C39" s="98">
        <f>COUNTIF((BA10:BA10),"Khá")</f>
        <v>0</v>
      </c>
      <c r="D39" t="s">
        <v>88</v>
      </c>
      <c r="H39">
        <f>COUNTIF((BA10:BA10),"Khá")</f>
        <v>0</v>
      </c>
    </row>
    <row r="40" spans="2:8" ht="17.25">
      <c r="B40" t="s">
        <v>85</v>
      </c>
      <c r="C40" s="98">
        <f>COUNTIF((BA10:BA10),"TB Khá")</f>
        <v>0</v>
      </c>
      <c r="D40" t="s">
        <v>88</v>
      </c>
      <c r="E40" s="44"/>
      <c r="H40">
        <f>COUNTIF((BA10:BA10),"TB Khá")</f>
        <v>0</v>
      </c>
    </row>
    <row r="41" spans="2:8" ht="17.25">
      <c r="B41" t="s">
        <v>86</v>
      </c>
      <c r="C41" s="99">
        <f>COUNTIF((BA10:BA10),"TB")</f>
        <v>1</v>
      </c>
      <c r="D41" t="s">
        <v>88</v>
      </c>
      <c r="E41" s="44"/>
      <c r="H41">
        <f>COUNTIF((BA10:BA10),"TB")</f>
        <v>1</v>
      </c>
    </row>
    <row r="42" spans="2:8" ht="17.25">
      <c r="B42" t="s">
        <v>87</v>
      </c>
      <c r="C42" s="99">
        <f>COUNTIF((BA10:BA10),"Yếu")</f>
        <v>0</v>
      </c>
      <c r="D42" t="s">
        <v>88</v>
      </c>
      <c r="E42" s="44"/>
      <c r="H42">
        <f>COUNTIF((BA10:BA10),"Yếu")</f>
        <v>0</v>
      </c>
    </row>
    <row r="43" spans="2:8" ht="17.25">
      <c r="B43" s="81" t="s">
        <v>114</v>
      </c>
      <c r="C43" s="99">
        <f>COUNTIF((BA10:BA10),"Kém")</f>
        <v>0</v>
      </c>
      <c r="D43" s="44"/>
      <c r="E43" s="44"/>
      <c r="H43">
        <f>COUNTIF((BA10:BA10),"Kém")</f>
        <v>0</v>
      </c>
    </row>
    <row r="44" spans="2:5" ht="17.25">
      <c r="B44" s="81"/>
      <c r="C44" s="78"/>
      <c r="D44" s="44"/>
      <c r="E44" s="44"/>
    </row>
    <row r="45" spans="2:8" ht="18">
      <c r="B45" s="50" t="s">
        <v>130</v>
      </c>
      <c r="C45" s="46"/>
      <c r="D45" s="46"/>
      <c r="E45" s="35"/>
      <c r="H45" s="37" t="s">
        <v>131</v>
      </c>
    </row>
    <row r="46" spans="1:4" ht="17.25">
      <c r="A46" s="35"/>
      <c r="B46" s="46"/>
      <c r="C46" s="46"/>
      <c r="D46" s="46"/>
    </row>
    <row r="47" spans="2:8" ht="17.25">
      <c r="B47" t="s">
        <v>83</v>
      </c>
      <c r="C47" s="98">
        <f>COUNTIF((BE10:BE10),"Giỏi")</f>
        <v>0</v>
      </c>
      <c r="D47" t="s">
        <v>88</v>
      </c>
      <c r="H47">
        <f>COUNTIF((BF10:BF10),"Giỏi")</f>
        <v>0</v>
      </c>
    </row>
    <row r="48" spans="2:8" ht="17.25">
      <c r="B48" t="s">
        <v>84</v>
      </c>
      <c r="C48" s="98">
        <f>COUNTIF((BE10:BE10),"Khá")</f>
        <v>0</v>
      </c>
      <c r="D48" t="s">
        <v>88</v>
      </c>
      <c r="H48">
        <f>COUNTIF((BF10:BF10),"Khá")</f>
        <v>0</v>
      </c>
    </row>
    <row r="49" spans="2:8" ht="17.25">
      <c r="B49" t="s">
        <v>85</v>
      </c>
      <c r="C49" s="98">
        <f>COUNTIF((BE10:BE10),"TB Khá")</f>
        <v>0</v>
      </c>
      <c r="D49" t="s">
        <v>88</v>
      </c>
      <c r="H49">
        <f>COUNTIF((BF10:BF10),"TB Khá")</f>
        <v>0</v>
      </c>
    </row>
    <row r="50" spans="2:8" ht="17.25">
      <c r="B50" t="s">
        <v>86</v>
      </c>
      <c r="C50" s="99">
        <f>COUNTIF((BE10:BE10),"TB")</f>
        <v>1</v>
      </c>
      <c r="D50" t="s">
        <v>88</v>
      </c>
      <c r="H50">
        <f>COUNTIF((BF10:BF10),"TB")</f>
        <v>1</v>
      </c>
    </row>
    <row r="51" spans="2:8" ht="17.25">
      <c r="B51" t="s">
        <v>87</v>
      </c>
      <c r="C51" s="99">
        <f>COUNTIF((BE10:BE10),"Yếu")</f>
        <v>0</v>
      </c>
      <c r="D51" t="s">
        <v>88</v>
      </c>
      <c r="H51">
        <f>COUNTIF((BF10:BF10),"Yếu")</f>
        <v>0</v>
      </c>
    </row>
    <row r="52" spans="2:8" ht="17.25">
      <c r="B52" s="81" t="s">
        <v>114</v>
      </c>
      <c r="C52" s="99">
        <f>COUNTIF((BE10:BE10),"Kém")</f>
        <v>0</v>
      </c>
      <c r="H52">
        <f>COUNTIF((BF10:BF10),"Kém")</f>
        <v>0</v>
      </c>
    </row>
    <row r="54" spans="2:3" ht="17.25">
      <c r="B54" s="81" t="s">
        <v>146</v>
      </c>
      <c r="C54" s="81"/>
    </row>
    <row r="55" spans="2:3" ht="17.25">
      <c r="B55" s="81" t="s">
        <v>147</v>
      </c>
      <c r="C55" s="81"/>
    </row>
    <row r="56" spans="2:3" ht="17.25">
      <c r="B56" s="81"/>
      <c r="C56" s="81"/>
    </row>
    <row r="57" spans="2:3" ht="17.25">
      <c r="B57" s="81"/>
      <c r="C57" s="81"/>
    </row>
  </sheetData>
  <sheetProtection/>
  <mergeCells count="44">
    <mergeCell ref="BD7:BD8"/>
    <mergeCell ref="BC7:BC9"/>
    <mergeCell ref="BH8:BH9"/>
    <mergeCell ref="BE8:BE9"/>
    <mergeCell ref="BF8:BF9"/>
    <mergeCell ref="V9:W9"/>
    <mergeCell ref="Z7:AF7"/>
    <mergeCell ref="AO9:AP9"/>
    <mergeCell ref="AW7:BB7"/>
    <mergeCell ref="AY8:AY9"/>
    <mergeCell ref="AZ8:AZ9"/>
    <mergeCell ref="BA8:BA9"/>
    <mergeCell ref="BB8:BB9"/>
    <mergeCell ref="AC8:AC9"/>
    <mergeCell ref="AD8:AD9"/>
    <mergeCell ref="AI9:AJ9"/>
    <mergeCell ref="AE8:AE9"/>
    <mergeCell ref="AG9:AH9"/>
    <mergeCell ref="AG7:AV7"/>
    <mergeCell ref="AK9:AL9"/>
    <mergeCell ref="AM9:AN9"/>
    <mergeCell ref="AQ9:AR9"/>
    <mergeCell ref="AU9:AV9"/>
    <mergeCell ref="AS9:AT9"/>
    <mergeCell ref="B7:C9"/>
    <mergeCell ref="F7:Y7"/>
    <mergeCell ref="AB8:AB9"/>
    <mergeCell ref="L9:M9"/>
    <mergeCell ref="N9:O9"/>
    <mergeCell ref="E7:E9"/>
    <mergeCell ref="R9:S9"/>
    <mergeCell ref="X9:Y9"/>
    <mergeCell ref="H9:I9"/>
    <mergeCell ref="F9:G9"/>
    <mergeCell ref="P9:Q9"/>
    <mergeCell ref="BG7:BG9"/>
    <mergeCell ref="H1:AV1"/>
    <mergeCell ref="H2:AV2"/>
    <mergeCell ref="T9:U9"/>
    <mergeCell ref="A4:BI4"/>
    <mergeCell ref="BI7:BI9"/>
    <mergeCell ref="A7:A9"/>
    <mergeCell ref="J9:K9"/>
    <mergeCell ref="D7:D9"/>
  </mergeCells>
  <printOptions horizontalCentered="1"/>
  <pageMargins left="0.47" right="0" top="0.27" bottom="0.21" header="0" footer="0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C3" sqref="C3"/>
    </sheetView>
  </sheetViews>
  <sheetFormatPr defaultColWidth="8.796875" defaultRowHeight="15"/>
  <cols>
    <col min="1" max="1" width="3.09765625" style="0" customWidth="1"/>
    <col min="2" max="2" width="14.19921875" style="0" customWidth="1"/>
    <col min="3" max="3" width="10.5" style="0" customWidth="1"/>
    <col min="4" max="4" width="27.19921875" style="0" customWidth="1"/>
    <col min="5" max="5" width="16.3984375" style="0" customWidth="1"/>
    <col min="6" max="6" width="12.59765625" style="0" customWidth="1"/>
    <col min="7" max="7" width="13.19921875" style="0" customWidth="1"/>
    <col min="8" max="8" width="13.3984375" style="0" customWidth="1"/>
    <col min="9" max="9" width="14.09765625" style="0" customWidth="1"/>
    <col min="10" max="10" width="20.59765625" style="0" customWidth="1"/>
    <col min="11" max="11" width="13.3984375" style="0" customWidth="1"/>
    <col min="12" max="12" width="13" style="0" customWidth="1"/>
  </cols>
  <sheetData>
    <row r="1" spans="1:20" ht="17.25">
      <c r="A1" s="135" t="s">
        <v>183</v>
      </c>
      <c r="B1" s="95"/>
      <c r="C1" s="95"/>
      <c r="D1" s="135"/>
      <c r="E1" s="113"/>
      <c r="F1" s="113" t="s">
        <v>124</v>
      </c>
      <c r="G1" s="113"/>
      <c r="H1" s="113"/>
      <c r="I1" s="113"/>
      <c r="J1" s="113"/>
      <c r="K1" s="113"/>
      <c r="L1" s="95"/>
      <c r="M1" s="95"/>
      <c r="N1" s="95"/>
      <c r="O1" s="95"/>
      <c r="P1" s="95"/>
      <c r="Q1" s="95"/>
      <c r="R1" s="95"/>
      <c r="S1" s="95"/>
      <c r="T1" s="95"/>
    </row>
    <row r="2" spans="1:20" ht="17.25">
      <c r="A2" s="71" t="s">
        <v>182</v>
      </c>
      <c r="B2" s="95"/>
      <c r="C2" s="95"/>
      <c r="D2" s="135"/>
      <c r="E2" s="114"/>
      <c r="F2" s="135"/>
      <c r="G2" s="113" t="s">
        <v>125</v>
      </c>
      <c r="H2" s="113"/>
      <c r="I2" s="114"/>
      <c r="J2" s="114"/>
      <c r="K2" s="114"/>
      <c r="L2" s="95"/>
      <c r="M2" s="95"/>
      <c r="N2" s="95"/>
      <c r="O2" s="95"/>
      <c r="P2" s="95"/>
      <c r="Q2" s="95"/>
      <c r="R2" s="95"/>
      <c r="S2" s="95"/>
      <c r="T2" s="95"/>
    </row>
    <row r="3" spans="1:20" ht="14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16.5" customHeight="1">
      <c r="A4" s="95"/>
      <c r="B4" s="95"/>
      <c r="C4" s="95"/>
      <c r="D4" s="95"/>
      <c r="E4" s="95"/>
      <c r="F4" s="95"/>
      <c r="G4" s="95"/>
      <c r="H4" s="122" t="s">
        <v>181</v>
      </c>
      <c r="I4" s="109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ht="11.25" customHeight="1">
      <c r="A5" s="95"/>
      <c r="B5" s="95"/>
      <c r="C5" s="95"/>
      <c r="D5" s="95"/>
      <c r="E5" s="95"/>
      <c r="F5" s="95"/>
      <c r="G5" s="95"/>
      <c r="H5" s="122"/>
      <c r="I5" s="109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27" customHeight="1">
      <c r="A6" s="180" t="s">
        <v>164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95"/>
      <c r="M6" s="95"/>
      <c r="N6" s="95"/>
      <c r="O6" s="95"/>
      <c r="P6" s="95"/>
      <c r="Q6" s="95"/>
      <c r="R6" s="95"/>
      <c r="S6" s="95"/>
      <c r="T6" s="95"/>
    </row>
    <row r="7" spans="1:20" ht="29.25" customHeight="1">
      <c r="A7" s="180" t="s">
        <v>178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95"/>
      <c r="M7" s="95"/>
      <c r="N7" s="95"/>
      <c r="O7" s="95"/>
      <c r="P7" s="95"/>
      <c r="Q7" s="95"/>
      <c r="R7" s="95"/>
      <c r="S7" s="95"/>
      <c r="T7" s="95"/>
    </row>
    <row r="8" spans="1:20" ht="27.75" customHeight="1" hidden="1">
      <c r="A8" s="182" t="s">
        <v>176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95"/>
      <c r="M8" s="95"/>
      <c r="N8" s="95"/>
      <c r="O8" s="95"/>
      <c r="P8" s="95"/>
      <c r="Q8" s="95"/>
      <c r="R8" s="95"/>
      <c r="S8" s="95"/>
      <c r="T8" s="95"/>
    </row>
    <row r="9" spans="1:20" ht="27.75" customHeight="1" hidden="1">
      <c r="A9" s="182" t="s">
        <v>175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95"/>
      <c r="M9" s="95"/>
      <c r="N9" s="95"/>
      <c r="O9" s="95"/>
      <c r="P9" s="95"/>
      <c r="Q9" s="95"/>
      <c r="R9" s="95"/>
      <c r="S9" s="95"/>
      <c r="T9" s="95"/>
    </row>
    <row r="10" spans="1:20" ht="17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18" ht="24" customHeight="1">
      <c r="A11" s="183" t="s">
        <v>5</v>
      </c>
      <c r="B11" s="185" t="s">
        <v>165</v>
      </c>
      <c r="C11" s="187" t="s">
        <v>166</v>
      </c>
      <c r="D11" s="183" t="s">
        <v>167</v>
      </c>
      <c r="E11" s="117" t="s">
        <v>168</v>
      </c>
      <c r="F11" s="111" t="s">
        <v>169</v>
      </c>
      <c r="G11" s="111" t="s">
        <v>171</v>
      </c>
      <c r="H11" s="111" t="s">
        <v>172</v>
      </c>
      <c r="I11" s="111" t="s">
        <v>171</v>
      </c>
      <c r="J11" s="111" t="s">
        <v>171</v>
      </c>
      <c r="K11" s="183" t="s">
        <v>116</v>
      </c>
      <c r="L11" s="95"/>
      <c r="M11" s="95"/>
      <c r="N11" s="95"/>
      <c r="O11" s="95"/>
      <c r="P11" s="95"/>
      <c r="Q11" s="95"/>
      <c r="R11" s="95"/>
    </row>
    <row r="12" spans="1:18" ht="22.5" customHeight="1">
      <c r="A12" s="184"/>
      <c r="B12" s="186"/>
      <c r="C12" s="188"/>
      <c r="D12" s="184"/>
      <c r="E12" s="118" t="s">
        <v>163</v>
      </c>
      <c r="F12" s="112" t="s">
        <v>170</v>
      </c>
      <c r="G12" s="112" t="s">
        <v>170</v>
      </c>
      <c r="H12" s="112" t="s">
        <v>173</v>
      </c>
      <c r="I12" s="112" t="s">
        <v>173</v>
      </c>
      <c r="J12" s="112" t="s">
        <v>174</v>
      </c>
      <c r="K12" s="184"/>
      <c r="L12" s="95"/>
      <c r="M12" s="95"/>
      <c r="N12" s="95"/>
      <c r="O12" s="95"/>
      <c r="P12" s="95"/>
      <c r="Q12" s="95"/>
      <c r="R12" s="95"/>
    </row>
    <row r="13" spans="1:20" s="134" customFormat="1" ht="24.75" customHeight="1">
      <c r="A13" s="108">
        <v>1</v>
      </c>
      <c r="B13" s="142"/>
      <c r="C13" s="143"/>
      <c r="D13" s="120"/>
      <c r="E13" s="124"/>
      <c r="F13" s="108"/>
      <c r="G13" s="108"/>
      <c r="H13" s="108"/>
      <c r="I13" s="108"/>
      <c r="J13" s="108"/>
      <c r="K13" s="144"/>
      <c r="L13" s="133"/>
      <c r="M13" s="133"/>
      <c r="N13" s="133"/>
      <c r="O13" s="133"/>
      <c r="P13" s="133"/>
      <c r="Q13" s="133"/>
      <c r="R13" s="133"/>
      <c r="S13" s="133"/>
      <c r="T13" s="133"/>
    </row>
    <row r="14" spans="1:20" ht="24.75" customHeight="1">
      <c r="A14" s="106">
        <v>2</v>
      </c>
      <c r="B14" s="129"/>
      <c r="C14" s="130"/>
      <c r="D14" s="120"/>
      <c r="E14" s="124"/>
      <c r="F14" s="110"/>
      <c r="G14" s="108"/>
      <c r="H14" s="108"/>
      <c r="I14" s="108"/>
      <c r="J14" s="108"/>
      <c r="K14" s="121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24.75" customHeight="1">
      <c r="A15" s="106">
        <v>3</v>
      </c>
      <c r="B15" s="125"/>
      <c r="C15" s="126"/>
      <c r="D15" s="120"/>
      <c r="E15" s="120"/>
      <c r="F15" s="110"/>
      <c r="G15" s="108"/>
      <c r="H15" s="108"/>
      <c r="I15" s="108"/>
      <c r="J15" s="108"/>
      <c r="K15" s="121"/>
      <c r="L15" s="95"/>
      <c r="M15" s="95"/>
      <c r="N15" s="95"/>
      <c r="O15" s="95"/>
      <c r="P15" s="95"/>
      <c r="Q15" s="95"/>
      <c r="R15" s="95"/>
      <c r="S15" s="95"/>
      <c r="T15" s="95"/>
    </row>
    <row r="16" spans="1:20" s="132" customFormat="1" ht="24.75" customHeight="1">
      <c r="A16" s="108">
        <v>4</v>
      </c>
      <c r="B16" s="125"/>
      <c r="C16" s="126"/>
      <c r="D16" s="120"/>
      <c r="E16" s="120"/>
      <c r="F16" s="110"/>
      <c r="G16" s="108"/>
      <c r="H16" s="108"/>
      <c r="I16" s="108"/>
      <c r="J16" s="108"/>
      <c r="K16" s="145"/>
      <c r="L16" s="95"/>
      <c r="M16" s="128"/>
      <c r="N16" s="128"/>
      <c r="O16" s="128"/>
      <c r="P16" s="128"/>
      <c r="Q16" s="128"/>
      <c r="R16" s="128"/>
      <c r="S16" s="128"/>
      <c r="T16" s="128"/>
    </row>
    <row r="17" spans="1:20" s="134" customFormat="1" ht="24.75" customHeight="1">
      <c r="A17" s="106">
        <v>5</v>
      </c>
      <c r="B17" s="142"/>
      <c r="C17" s="143"/>
      <c r="D17" s="120"/>
      <c r="E17" s="124"/>
      <c r="F17" s="108"/>
      <c r="G17" s="108"/>
      <c r="H17" s="108"/>
      <c r="I17" s="108"/>
      <c r="J17" s="108"/>
      <c r="K17" s="144"/>
      <c r="L17" s="133"/>
      <c r="M17" s="133"/>
      <c r="N17" s="133"/>
      <c r="O17" s="133"/>
      <c r="P17" s="133"/>
      <c r="Q17" s="133"/>
      <c r="R17" s="133"/>
      <c r="S17" s="133"/>
      <c r="T17" s="133"/>
    </row>
    <row r="18" spans="1:20" ht="24.75" customHeight="1">
      <c r="A18" s="106">
        <v>6</v>
      </c>
      <c r="B18" s="129"/>
      <c r="C18" s="130"/>
      <c r="D18" s="120"/>
      <c r="E18" s="124"/>
      <c r="F18" s="110"/>
      <c r="G18" s="108"/>
      <c r="H18" s="108"/>
      <c r="I18" s="108"/>
      <c r="J18" s="108"/>
      <c r="K18" s="121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24.75" customHeight="1">
      <c r="A19" s="108">
        <v>7</v>
      </c>
      <c r="B19" s="125"/>
      <c r="C19" s="126"/>
      <c r="D19" s="120"/>
      <c r="E19" s="120"/>
      <c r="F19" s="110"/>
      <c r="G19" s="108"/>
      <c r="H19" s="108"/>
      <c r="I19" s="108"/>
      <c r="J19" s="108"/>
      <c r="K19" s="121"/>
      <c r="L19" s="95"/>
      <c r="M19" s="95"/>
      <c r="N19" s="95"/>
      <c r="O19" s="95"/>
      <c r="P19" s="95"/>
      <c r="Q19" s="95"/>
      <c r="R19" s="95"/>
      <c r="S19" s="95"/>
      <c r="T19" s="95"/>
    </row>
    <row r="20" spans="1:20" s="132" customFormat="1" ht="24.75" customHeight="1">
      <c r="A20" s="106">
        <v>8</v>
      </c>
      <c r="B20" s="125"/>
      <c r="C20" s="126"/>
      <c r="D20" s="120"/>
      <c r="E20" s="120"/>
      <c r="F20" s="110"/>
      <c r="G20" s="108"/>
      <c r="H20" s="108"/>
      <c r="I20" s="108"/>
      <c r="J20" s="108"/>
      <c r="K20" s="145"/>
      <c r="L20" s="95"/>
      <c r="M20" s="128"/>
      <c r="N20" s="128"/>
      <c r="O20" s="128"/>
      <c r="P20" s="128"/>
      <c r="Q20" s="128"/>
      <c r="R20" s="128"/>
      <c r="S20" s="128"/>
      <c r="T20" s="128"/>
    </row>
    <row r="21" spans="1:20" s="132" customFormat="1" ht="24.75" customHeight="1">
      <c r="A21" s="106">
        <v>9</v>
      </c>
      <c r="B21" s="125"/>
      <c r="C21" s="126"/>
      <c r="D21" s="120"/>
      <c r="E21" s="120"/>
      <c r="F21" s="110"/>
      <c r="G21" s="108"/>
      <c r="H21" s="108"/>
      <c r="I21" s="108"/>
      <c r="J21" s="108"/>
      <c r="K21" s="145"/>
      <c r="L21" s="95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4.25" customHeight="1">
      <c r="A22" s="136"/>
      <c r="B22" s="137"/>
      <c r="C22" s="138"/>
      <c r="D22" s="139"/>
      <c r="E22" s="140"/>
      <c r="F22" s="141"/>
      <c r="G22" s="141"/>
      <c r="H22" s="141"/>
      <c r="I22" s="141"/>
      <c r="J22" s="141"/>
      <c r="K22" s="127"/>
      <c r="L22" s="95"/>
      <c r="M22" s="127"/>
      <c r="N22" s="127"/>
      <c r="O22" s="127"/>
      <c r="P22" s="127"/>
      <c r="Q22" s="127"/>
      <c r="R22" s="127"/>
      <c r="S22" s="127"/>
      <c r="T22" s="127"/>
    </row>
    <row r="23" spans="1:20" ht="24" customHeight="1">
      <c r="A23" s="95"/>
      <c r="B23" s="115" t="s">
        <v>179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ht="17.25">
      <c r="A24" s="95"/>
      <c r="B24" s="95"/>
      <c r="C24" s="95"/>
      <c r="D24" s="135"/>
      <c r="E24" s="135"/>
      <c r="F24" s="99"/>
      <c r="G24" s="135"/>
      <c r="H24" s="135"/>
      <c r="I24" s="135"/>
      <c r="J24" s="99"/>
      <c r="K24" s="99"/>
      <c r="L24" s="95"/>
      <c r="M24" s="95"/>
      <c r="N24" s="95"/>
      <c r="O24" s="95"/>
      <c r="P24" s="95"/>
      <c r="Q24" s="95"/>
      <c r="R24" s="95"/>
      <c r="S24" s="95"/>
      <c r="T24" s="95"/>
    </row>
    <row r="25" spans="2:11" s="71" customFormat="1" ht="16.5">
      <c r="B25" s="123"/>
      <c r="D25" s="123" t="s">
        <v>180</v>
      </c>
      <c r="E25" s="119"/>
      <c r="G25" s="119"/>
      <c r="H25" s="119"/>
      <c r="I25" s="116"/>
      <c r="J25" s="116" t="s">
        <v>177</v>
      </c>
      <c r="K25" s="119"/>
    </row>
    <row r="26" spans="1:20" ht="17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7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7.2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  <row r="29" spans="1:20" ht="17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</sheetData>
  <sheetProtection/>
  <mergeCells count="9">
    <mergeCell ref="A6:K6"/>
    <mergeCell ref="A7:K7"/>
    <mergeCell ref="A8:K8"/>
    <mergeCell ref="A9:K9"/>
    <mergeCell ref="A11:A12"/>
    <mergeCell ref="B11:B12"/>
    <mergeCell ref="C11:C12"/>
    <mergeCell ref="D11:D12"/>
    <mergeCell ref="K11:K12"/>
  </mergeCells>
  <printOptions horizontalCentered="1"/>
  <pageMargins left="0.2" right="0.2" top="0.36" bottom="0.22" header="0.5" footer="0.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8"/>
  <sheetViews>
    <sheetView zoomScalePageLayoutView="0" workbookViewId="0" topLeftCell="A1">
      <selection activeCell="F6" sqref="F6"/>
    </sheetView>
  </sheetViews>
  <sheetFormatPr defaultColWidth="8.796875" defaultRowHeight="15"/>
  <cols>
    <col min="1" max="1" width="4" style="0" customWidth="1"/>
    <col min="2" max="2" width="22" style="0" customWidth="1"/>
    <col min="3" max="3" width="4.5" style="0" customWidth="1"/>
    <col min="4" max="4" width="4.19921875" style="0" customWidth="1"/>
    <col min="5" max="5" width="4.59765625" style="0" customWidth="1"/>
    <col min="6" max="6" width="4.5" style="0" customWidth="1"/>
    <col min="7" max="8" width="3.69921875" style="0" customWidth="1"/>
    <col min="9" max="9" width="4.09765625" style="0" customWidth="1"/>
    <col min="10" max="10" width="3.3984375" style="0" customWidth="1"/>
    <col min="11" max="11" width="4.09765625" style="0" customWidth="1"/>
    <col min="12" max="12" width="3.3984375" style="0" customWidth="1"/>
    <col min="13" max="13" width="3.5" style="0" customWidth="1"/>
    <col min="14" max="14" width="3.09765625" style="0" customWidth="1"/>
    <col min="15" max="15" width="3.19921875" style="0" customWidth="1"/>
    <col min="16" max="16" width="3.09765625" style="0" customWidth="1"/>
    <col min="17" max="17" width="3" style="0" customWidth="1"/>
    <col min="18" max="18" width="4.5" style="0" customWidth="1"/>
    <col min="20" max="37" width="2.3984375" style="0" customWidth="1"/>
    <col min="38" max="38" width="9.59765625" style="0" bestFit="1" customWidth="1"/>
  </cols>
  <sheetData>
    <row r="1" spans="1:6" ht="17.25">
      <c r="A1" t="s">
        <v>0</v>
      </c>
      <c r="F1" t="s">
        <v>2</v>
      </c>
    </row>
    <row r="2" spans="1:7" ht="17.25">
      <c r="A2" t="s">
        <v>1</v>
      </c>
      <c r="G2" t="s">
        <v>3</v>
      </c>
    </row>
    <row r="3" ht="17.25">
      <c r="A3" t="s">
        <v>70</v>
      </c>
    </row>
    <row r="5" ht="17.25">
      <c r="E5" t="s">
        <v>4</v>
      </c>
    </row>
    <row r="7" spans="1:37" ht="17.25">
      <c r="A7" s="6"/>
      <c r="B7" s="6"/>
      <c r="C7" s="3"/>
      <c r="D7" s="4"/>
      <c r="E7" s="4"/>
      <c r="F7" s="4"/>
      <c r="G7" s="4"/>
      <c r="H7" s="4"/>
      <c r="I7" s="4" t="s">
        <v>12</v>
      </c>
      <c r="J7" s="4"/>
      <c r="K7" s="4"/>
      <c r="L7" s="4"/>
      <c r="M7" s="4"/>
      <c r="N7" s="4"/>
      <c r="O7" s="4"/>
      <c r="P7" s="4"/>
      <c r="Q7" s="4"/>
      <c r="R7" s="4"/>
      <c r="S7" s="5"/>
      <c r="T7" s="3"/>
      <c r="U7" s="4"/>
      <c r="V7" s="4"/>
      <c r="W7" s="4"/>
      <c r="X7" s="4" t="s">
        <v>7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5"/>
    </row>
    <row r="8" spans="1:37" ht="69.75">
      <c r="A8" s="8" t="s">
        <v>5</v>
      </c>
      <c r="B8" s="8" t="s">
        <v>6</v>
      </c>
      <c r="C8" s="22" t="s">
        <v>11</v>
      </c>
      <c r="D8" s="23"/>
      <c r="E8" s="24" t="s">
        <v>15</v>
      </c>
      <c r="F8" s="23"/>
      <c r="G8" s="24" t="s">
        <v>10</v>
      </c>
      <c r="H8" s="23"/>
      <c r="I8" s="24" t="s">
        <v>17</v>
      </c>
      <c r="J8" s="23"/>
      <c r="K8" s="24" t="s">
        <v>18</v>
      </c>
      <c r="L8" s="23"/>
      <c r="M8" s="25" t="s">
        <v>19</v>
      </c>
      <c r="N8" s="23"/>
      <c r="O8" s="25" t="s">
        <v>20</v>
      </c>
      <c r="P8" s="23"/>
      <c r="Q8" s="25" t="s">
        <v>21</v>
      </c>
      <c r="R8" s="23"/>
      <c r="S8" s="26" t="s">
        <v>73</v>
      </c>
      <c r="T8" s="28" t="s">
        <v>10</v>
      </c>
      <c r="U8" s="29"/>
      <c r="V8" s="30" t="s">
        <v>15</v>
      </c>
      <c r="W8" s="29"/>
      <c r="X8" s="30" t="s">
        <v>75</v>
      </c>
      <c r="Y8" s="29"/>
      <c r="Z8" s="30" t="s">
        <v>71</v>
      </c>
      <c r="AA8" s="29"/>
      <c r="AB8" s="30" t="s">
        <v>74</v>
      </c>
      <c r="AC8" s="27"/>
      <c r="AD8" s="30" t="s">
        <v>76</v>
      </c>
      <c r="AE8" s="29"/>
      <c r="AF8" s="30" t="s">
        <v>77</v>
      </c>
      <c r="AG8" s="29"/>
      <c r="AH8" s="30" t="s">
        <v>16</v>
      </c>
      <c r="AI8" s="31"/>
      <c r="AJ8" s="33" t="s">
        <v>78</v>
      </c>
      <c r="AK8" s="1"/>
    </row>
    <row r="9" spans="1:37" ht="17.25">
      <c r="A9" s="8"/>
      <c r="B9" s="8"/>
      <c r="C9" s="9">
        <v>4</v>
      </c>
      <c r="D9" s="10"/>
      <c r="E9" s="11">
        <v>4</v>
      </c>
      <c r="F9" s="10"/>
      <c r="G9" s="11">
        <v>3</v>
      </c>
      <c r="H9" s="10"/>
      <c r="I9" s="11">
        <v>2</v>
      </c>
      <c r="J9" s="10"/>
      <c r="K9" s="11">
        <v>4</v>
      </c>
      <c r="L9" s="10"/>
      <c r="M9" s="11">
        <v>6</v>
      </c>
      <c r="N9" s="10"/>
      <c r="O9" s="11">
        <v>3</v>
      </c>
      <c r="P9" s="10"/>
      <c r="Q9" s="11">
        <v>4</v>
      </c>
      <c r="R9" s="10"/>
      <c r="S9" s="14"/>
      <c r="T9" s="17">
        <v>3</v>
      </c>
      <c r="U9" s="18"/>
      <c r="V9" s="19">
        <v>4</v>
      </c>
      <c r="W9" s="18"/>
      <c r="X9" s="19">
        <v>4</v>
      </c>
      <c r="Y9" s="18"/>
      <c r="Z9" s="19">
        <v>3</v>
      </c>
      <c r="AA9" s="18"/>
      <c r="AB9" s="19">
        <v>4</v>
      </c>
      <c r="AC9" s="18"/>
      <c r="AD9" s="19">
        <v>3</v>
      </c>
      <c r="AE9" s="18"/>
      <c r="AF9" s="19">
        <v>5</v>
      </c>
      <c r="AG9" s="18"/>
      <c r="AH9" s="19">
        <v>2</v>
      </c>
      <c r="AI9" s="18"/>
      <c r="AJ9" s="32">
        <v>3</v>
      </c>
      <c r="AK9" s="2"/>
    </row>
    <row r="10" spans="1:39" ht="17.25">
      <c r="A10" s="7"/>
      <c r="B10" s="7"/>
      <c r="C10" s="12" t="s">
        <v>8</v>
      </c>
      <c r="D10" s="12" t="s">
        <v>9</v>
      </c>
      <c r="E10" s="12" t="s">
        <v>8</v>
      </c>
      <c r="F10" s="12" t="s">
        <v>9</v>
      </c>
      <c r="G10" s="12" t="s">
        <v>8</v>
      </c>
      <c r="H10" s="12" t="s">
        <v>9</v>
      </c>
      <c r="I10" s="12" t="s">
        <v>8</v>
      </c>
      <c r="J10" s="12" t="s">
        <v>9</v>
      </c>
      <c r="K10" s="12" t="s">
        <v>8</v>
      </c>
      <c r="L10" s="12" t="s">
        <v>9</v>
      </c>
      <c r="M10" s="12" t="s">
        <v>8</v>
      </c>
      <c r="N10" s="12" t="s">
        <v>9</v>
      </c>
      <c r="O10" s="12" t="s">
        <v>8</v>
      </c>
      <c r="P10" s="12" t="s">
        <v>9</v>
      </c>
      <c r="Q10" s="12" t="s">
        <v>8</v>
      </c>
      <c r="R10" s="12" t="s">
        <v>9</v>
      </c>
      <c r="S10" s="13">
        <v>30</v>
      </c>
      <c r="T10" s="20" t="s">
        <v>8</v>
      </c>
      <c r="U10" s="20" t="s">
        <v>9</v>
      </c>
      <c r="V10" s="20" t="s">
        <v>8</v>
      </c>
      <c r="W10" s="20" t="s">
        <v>9</v>
      </c>
      <c r="X10" s="20" t="s">
        <v>8</v>
      </c>
      <c r="Y10" s="20" t="s">
        <v>9</v>
      </c>
      <c r="Z10" s="20" t="s">
        <v>8</v>
      </c>
      <c r="AA10" s="20" t="s">
        <v>9</v>
      </c>
      <c r="AB10" s="20" t="s">
        <v>8</v>
      </c>
      <c r="AC10" s="20" t="s">
        <v>9</v>
      </c>
      <c r="AD10" s="20" t="s">
        <v>8</v>
      </c>
      <c r="AE10" s="20" t="s">
        <v>9</v>
      </c>
      <c r="AF10" s="20" t="s">
        <v>8</v>
      </c>
      <c r="AG10" s="20" t="s">
        <v>9</v>
      </c>
      <c r="AH10" s="20" t="s">
        <v>8</v>
      </c>
      <c r="AI10" s="20" t="s">
        <v>9</v>
      </c>
      <c r="AJ10" s="21"/>
      <c r="AK10" s="5"/>
      <c r="AL10">
        <v>31</v>
      </c>
      <c r="AM10">
        <v>61</v>
      </c>
    </row>
    <row r="11" spans="1:40" ht="17.25">
      <c r="A11" s="15">
        <v>1</v>
      </c>
      <c r="B11" t="s">
        <v>22</v>
      </c>
      <c r="C11" s="3">
        <v>6</v>
      </c>
      <c r="D11" s="5"/>
      <c r="E11" s="4">
        <v>5</v>
      </c>
      <c r="F11" s="5"/>
      <c r="G11" s="4">
        <v>7</v>
      </c>
      <c r="H11" s="5"/>
      <c r="I11" s="4">
        <v>6</v>
      </c>
      <c r="J11" s="5"/>
      <c r="K11" s="4">
        <v>5</v>
      </c>
      <c r="L11" s="5"/>
      <c r="M11" s="4">
        <v>3</v>
      </c>
      <c r="N11" s="5"/>
      <c r="O11" s="4">
        <v>3</v>
      </c>
      <c r="P11" s="5"/>
      <c r="Q11" s="4">
        <v>2</v>
      </c>
      <c r="R11" s="5"/>
      <c r="S11" s="15">
        <f>SUM(C11:D11)*4+MAX(E11:F11)*4+MAX(G11:H11)*3+MAX(I11:J11)*2+MAX(K11:L11)*4+MAX(M11:N11)*6+MAX(O11:P11)*3+MAX(Q11:R11)*4</f>
        <v>132</v>
      </c>
      <c r="T11" s="3">
        <v>7</v>
      </c>
      <c r="U11" s="5"/>
      <c r="V11" s="4">
        <v>6</v>
      </c>
      <c r="W11" s="5"/>
      <c r="X11" s="4">
        <v>3</v>
      </c>
      <c r="Y11" s="5"/>
      <c r="Z11" s="4">
        <v>2</v>
      </c>
      <c r="AA11" s="5"/>
      <c r="AB11" s="16">
        <v>0</v>
      </c>
      <c r="AC11" s="5"/>
      <c r="AD11" s="4">
        <v>1</v>
      </c>
      <c r="AE11" s="5"/>
      <c r="AF11" s="4">
        <v>2</v>
      </c>
      <c r="AG11" s="5"/>
      <c r="AH11" s="4">
        <v>9</v>
      </c>
      <c r="AI11" s="5"/>
      <c r="AJ11" s="3">
        <v>7</v>
      </c>
      <c r="AK11" s="5"/>
      <c r="AL11" s="15">
        <f>SUM((MAX(T11:U11)*3+MAX(V11:W11)*4+MAX(X11:Y11)*4+MAX(Z11:AA11)*3+MAX(AB11:AC11)*4+MAX(AD11:AE11)*3+MAX(AF11:AG11)*5+MAX(AH11:AI11)*2+MAX(AJ11:AK11)*3))</f>
        <v>115</v>
      </c>
      <c r="AM11" s="34">
        <f>AL11/31</f>
        <v>3.7096774193548385</v>
      </c>
      <c r="AN11" s="34">
        <f>(S11+AL11)/61</f>
        <v>4.049180327868853</v>
      </c>
    </row>
    <row r="12" spans="1:37" ht="17.25">
      <c r="A12" s="15">
        <v>2</v>
      </c>
      <c r="B12" t="s">
        <v>23</v>
      </c>
      <c r="C12" s="3">
        <v>7</v>
      </c>
      <c r="D12" s="5"/>
      <c r="E12" s="4">
        <v>10</v>
      </c>
      <c r="F12" s="5"/>
      <c r="G12" s="4">
        <v>9</v>
      </c>
      <c r="H12" s="5"/>
      <c r="I12" s="4">
        <v>6</v>
      </c>
      <c r="J12" s="5"/>
      <c r="K12" s="4">
        <v>8</v>
      </c>
      <c r="L12" s="5"/>
      <c r="M12" s="4">
        <v>9</v>
      </c>
      <c r="N12" s="5"/>
      <c r="O12" s="4">
        <v>2</v>
      </c>
      <c r="P12" s="5"/>
      <c r="Q12" s="4">
        <v>2</v>
      </c>
      <c r="R12" s="5"/>
      <c r="S12" s="15">
        <f aca="true" t="shared" si="0" ref="S12:S58">SUM(C12:D12)*4+MAX(E12:F12)*4+MAX(G12:H12)*3+MAX(I12:J12)*2+MAX(K12:L12)*4+MAX(M12:N12)*6+MAX(O12:P12)*3+MAX(Q12:R12)*4</f>
        <v>207</v>
      </c>
      <c r="T12" s="3">
        <v>7</v>
      </c>
      <c r="U12" s="5"/>
      <c r="V12" s="4">
        <v>7</v>
      </c>
      <c r="W12" s="5"/>
      <c r="X12" s="4">
        <v>9</v>
      </c>
      <c r="Y12" s="5"/>
      <c r="Z12" s="4">
        <v>8</v>
      </c>
      <c r="AA12" s="5"/>
      <c r="AB12" s="16">
        <v>0</v>
      </c>
      <c r="AC12" s="5"/>
      <c r="AD12" s="4"/>
      <c r="AE12" s="5"/>
      <c r="AF12" s="4"/>
      <c r="AG12" s="5"/>
      <c r="AH12" s="4"/>
      <c r="AI12" s="5"/>
      <c r="AJ12" s="3"/>
      <c r="AK12" s="5"/>
    </row>
    <row r="13" spans="1:37" ht="17.25">
      <c r="A13" s="15">
        <v>3</v>
      </c>
      <c r="B13" t="s">
        <v>24</v>
      </c>
      <c r="C13" s="3">
        <v>6</v>
      </c>
      <c r="D13" s="5"/>
      <c r="E13" s="4">
        <v>8</v>
      </c>
      <c r="F13" s="5"/>
      <c r="G13" s="4">
        <v>7</v>
      </c>
      <c r="H13" s="5"/>
      <c r="I13" s="4">
        <v>5</v>
      </c>
      <c r="J13" s="5"/>
      <c r="K13" s="4">
        <v>6</v>
      </c>
      <c r="L13" s="5"/>
      <c r="M13" s="4">
        <v>7</v>
      </c>
      <c r="N13" s="5"/>
      <c r="O13" s="4">
        <v>3</v>
      </c>
      <c r="P13" s="5"/>
      <c r="Q13" s="4">
        <v>2</v>
      </c>
      <c r="R13" s="5"/>
      <c r="S13" s="15">
        <f t="shared" si="0"/>
        <v>170</v>
      </c>
      <c r="T13" s="3">
        <v>7</v>
      </c>
      <c r="U13" s="5"/>
      <c r="V13" s="4">
        <v>8</v>
      </c>
      <c r="W13" s="5"/>
      <c r="X13" s="4">
        <v>3</v>
      </c>
      <c r="Y13" s="5"/>
      <c r="Z13" s="4" t="s">
        <v>14</v>
      </c>
      <c r="AA13" s="5"/>
      <c r="AB13" s="16">
        <v>0</v>
      </c>
      <c r="AC13" s="5"/>
      <c r="AD13" s="4"/>
      <c r="AE13" s="5"/>
      <c r="AF13" s="4"/>
      <c r="AG13" s="5"/>
      <c r="AH13" s="4"/>
      <c r="AI13" s="5"/>
      <c r="AJ13" s="3"/>
      <c r="AK13" s="5"/>
    </row>
    <row r="14" spans="1:37" ht="17.25">
      <c r="A14" s="15">
        <v>4</v>
      </c>
      <c r="B14" t="s">
        <v>25</v>
      </c>
      <c r="C14" s="3">
        <v>8</v>
      </c>
      <c r="D14" s="5"/>
      <c r="E14" s="4">
        <v>9</v>
      </c>
      <c r="F14" s="5"/>
      <c r="G14" s="4">
        <v>9</v>
      </c>
      <c r="H14" s="5"/>
      <c r="I14" s="4">
        <v>6</v>
      </c>
      <c r="J14" s="5"/>
      <c r="K14" s="4">
        <v>8</v>
      </c>
      <c r="L14" s="5"/>
      <c r="M14" s="4">
        <v>6</v>
      </c>
      <c r="N14" s="5"/>
      <c r="O14" s="4">
        <v>2</v>
      </c>
      <c r="P14" s="5"/>
      <c r="Q14" s="4">
        <v>1</v>
      </c>
      <c r="R14" s="5"/>
      <c r="S14" s="15">
        <f t="shared" si="0"/>
        <v>185</v>
      </c>
      <c r="T14" s="3">
        <v>6</v>
      </c>
      <c r="U14" s="5"/>
      <c r="V14" s="4">
        <v>6</v>
      </c>
      <c r="W14" s="5"/>
      <c r="X14" s="4">
        <v>7</v>
      </c>
      <c r="Y14" s="5"/>
      <c r="Z14" s="4">
        <v>6</v>
      </c>
      <c r="AA14" s="5"/>
      <c r="AB14" s="16">
        <v>3</v>
      </c>
      <c r="AC14" s="5"/>
      <c r="AD14" s="4"/>
      <c r="AE14" s="5"/>
      <c r="AF14" s="4"/>
      <c r="AG14" s="5"/>
      <c r="AH14" s="4"/>
      <c r="AI14" s="5"/>
      <c r="AJ14" s="3"/>
      <c r="AK14" s="5"/>
    </row>
    <row r="15" spans="1:37" ht="17.25">
      <c r="A15" s="15">
        <v>5</v>
      </c>
      <c r="B15" t="s">
        <v>26</v>
      </c>
      <c r="C15" s="3">
        <v>5</v>
      </c>
      <c r="D15" s="5"/>
      <c r="E15" s="4">
        <v>8</v>
      </c>
      <c r="F15" s="5"/>
      <c r="G15" s="4">
        <v>7</v>
      </c>
      <c r="H15" s="5"/>
      <c r="I15" s="4">
        <v>7</v>
      </c>
      <c r="J15" s="5"/>
      <c r="K15" s="4">
        <v>6</v>
      </c>
      <c r="L15" s="5"/>
      <c r="M15" s="4">
        <v>4</v>
      </c>
      <c r="N15" s="5"/>
      <c r="O15" s="4">
        <v>1</v>
      </c>
      <c r="P15" s="5"/>
      <c r="Q15" s="4">
        <v>2</v>
      </c>
      <c r="R15" s="5"/>
      <c r="S15" s="15">
        <f t="shared" si="0"/>
        <v>146</v>
      </c>
      <c r="T15" s="3">
        <v>7</v>
      </c>
      <c r="U15" s="5"/>
      <c r="V15" s="4">
        <v>6</v>
      </c>
      <c r="W15" s="5"/>
      <c r="X15" s="4">
        <v>7</v>
      </c>
      <c r="Y15" s="5"/>
      <c r="Z15" s="4">
        <v>6</v>
      </c>
      <c r="AA15" s="5"/>
      <c r="AB15" s="16">
        <v>0</v>
      </c>
      <c r="AC15" s="5"/>
      <c r="AD15" s="4"/>
      <c r="AE15" s="5"/>
      <c r="AF15" s="4"/>
      <c r="AG15" s="5"/>
      <c r="AH15" s="4"/>
      <c r="AI15" s="5"/>
      <c r="AJ15" s="3"/>
      <c r="AK15" s="5"/>
    </row>
    <row r="16" spans="1:37" ht="17.25">
      <c r="A16" s="15">
        <v>6</v>
      </c>
      <c r="B16" t="s">
        <v>27</v>
      </c>
      <c r="C16" s="3">
        <v>6</v>
      </c>
      <c r="D16" s="5"/>
      <c r="E16" s="4">
        <v>8</v>
      </c>
      <c r="F16" s="5"/>
      <c r="G16" s="4">
        <v>8</v>
      </c>
      <c r="H16" s="5"/>
      <c r="I16" s="4">
        <v>7</v>
      </c>
      <c r="J16" s="5"/>
      <c r="K16" s="4">
        <v>7</v>
      </c>
      <c r="L16" s="5"/>
      <c r="M16" s="4">
        <v>7</v>
      </c>
      <c r="N16" s="5"/>
      <c r="O16" s="4">
        <v>5</v>
      </c>
      <c r="P16" s="5"/>
      <c r="Q16" s="4" t="s">
        <v>13</v>
      </c>
      <c r="R16" s="5"/>
      <c r="S16" s="15">
        <f t="shared" si="0"/>
        <v>179</v>
      </c>
      <c r="T16" s="3">
        <v>8</v>
      </c>
      <c r="U16" s="5"/>
      <c r="V16" s="4">
        <v>7</v>
      </c>
      <c r="W16" s="5"/>
      <c r="X16" s="4">
        <v>5</v>
      </c>
      <c r="Y16" s="5"/>
      <c r="Z16" s="4">
        <v>1</v>
      </c>
      <c r="AA16" s="5"/>
      <c r="AB16" s="16">
        <v>5</v>
      </c>
      <c r="AC16" s="5"/>
      <c r="AD16" s="4"/>
      <c r="AE16" s="5"/>
      <c r="AF16" s="4"/>
      <c r="AG16" s="5"/>
      <c r="AH16" s="4"/>
      <c r="AI16" s="5"/>
      <c r="AJ16" s="3"/>
      <c r="AK16" s="5"/>
    </row>
    <row r="17" spans="1:37" ht="17.25">
      <c r="A17" s="15">
        <v>7</v>
      </c>
      <c r="B17" t="s">
        <v>28</v>
      </c>
      <c r="C17" s="3">
        <v>4</v>
      </c>
      <c r="D17" s="5"/>
      <c r="E17" s="4">
        <v>9</v>
      </c>
      <c r="F17" s="5"/>
      <c r="G17" s="4">
        <v>9</v>
      </c>
      <c r="H17" s="5"/>
      <c r="I17" s="4">
        <v>5</v>
      </c>
      <c r="J17" s="5"/>
      <c r="K17" s="4">
        <v>7</v>
      </c>
      <c r="L17" s="5"/>
      <c r="M17" s="4">
        <v>8</v>
      </c>
      <c r="N17" s="5"/>
      <c r="O17" s="4">
        <v>3</v>
      </c>
      <c r="P17" s="5"/>
      <c r="Q17" s="4">
        <v>1</v>
      </c>
      <c r="R17" s="5"/>
      <c r="S17" s="15">
        <f t="shared" si="0"/>
        <v>178</v>
      </c>
      <c r="T17" s="3">
        <v>7</v>
      </c>
      <c r="U17" s="5"/>
      <c r="V17" s="4">
        <v>7</v>
      </c>
      <c r="W17" s="5"/>
      <c r="X17" s="4">
        <v>5</v>
      </c>
      <c r="Y17" s="5"/>
      <c r="Z17" s="4">
        <v>8</v>
      </c>
      <c r="AA17" s="5"/>
      <c r="AB17" s="16">
        <v>1</v>
      </c>
      <c r="AC17" s="5"/>
      <c r="AD17" s="4"/>
      <c r="AE17" s="5"/>
      <c r="AF17" s="4"/>
      <c r="AG17" s="5"/>
      <c r="AH17" s="4"/>
      <c r="AI17" s="5"/>
      <c r="AJ17" s="3"/>
      <c r="AK17" s="5"/>
    </row>
    <row r="18" spans="1:37" ht="17.25">
      <c r="A18" s="15">
        <v>8</v>
      </c>
      <c r="B18" t="s">
        <v>29</v>
      </c>
      <c r="C18" s="3">
        <v>6</v>
      </c>
      <c r="D18" s="5"/>
      <c r="E18" s="4">
        <v>7</v>
      </c>
      <c r="F18" s="5"/>
      <c r="G18" s="4">
        <v>9</v>
      </c>
      <c r="H18" s="5"/>
      <c r="I18" s="4">
        <v>8</v>
      </c>
      <c r="J18" s="5"/>
      <c r="K18" s="4">
        <v>7</v>
      </c>
      <c r="L18" s="5"/>
      <c r="M18" s="4">
        <v>8</v>
      </c>
      <c r="N18" s="5"/>
      <c r="O18" s="4">
        <v>6</v>
      </c>
      <c r="P18" s="5"/>
      <c r="Q18" s="4">
        <v>2</v>
      </c>
      <c r="R18" s="5"/>
      <c r="S18" s="15">
        <f t="shared" si="0"/>
        <v>197</v>
      </c>
      <c r="T18" s="3">
        <v>6</v>
      </c>
      <c r="U18" s="5"/>
      <c r="V18" s="4">
        <v>4</v>
      </c>
      <c r="W18" s="5"/>
      <c r="X18" s="4">
        <v>7</v>
      </c>
      <c r="Y18" s="5"/>
      <c r="Z18" s="4">
        <v>8</v>
      </c>
      <c r="AA18" s="5"/>
      <c r="AB18" s="16">
        <v>0</v>
      </c>
      <c r="AC18" s="5"/>
      <c r="AD18" s="4"/>
      <c r="AE18" s="5"/>
      <c r="AF18" s="4"/>
      <c r="AG18" s="5"/>
      <c r="AH18" s="4"/>
      <c r="AI18" s="5"/>
      <c r="AJ18" s="3"/>
      <c r="AK18" s="5"/>
    </row>
    <row r="19" spans="1:37" ht="17.25">
      <c r="A19" s="15">
        <v>9</v>
      </c>
      <c r="B19" t="s">
        <v>30</v>
      </c>
      <c r="C19" s="3">
        <v>4</v>
      </c>
      <c r="D19" s="5"/>
      <c r="E19" s="4">
        <v>9</v>
      </c>
      <c r="F19" s="5"/>
      <c r="G19" s="4">
        <v>8</v>
      </c>
      <c r="H19" s="5"/>
      <c r="I19" s="4">
        <v>5</v>
      </c>
      <c r="J19" s="5"/>
      <c r="K19" s="4">
        <v>4</v>
      </c>
      <c r="L19" s="5"/>
      <c r="M19" s="4">
        <v>5</v>
      </c>
      <c r="N19" s="5"/>
      <c r="O19" s="4">
        <v>3</v>
      </c>
      <c r="P19" s="5"/>
      <c r="Q19" s="4">
        <v>0</v>
      </c>
      <c r="R19" s="5"/>
      <c r="S19" s="15">
        <f t="shared" si="0"/>
        <v>141</v>
      </c>
      <c r="T19" s="3">
        <v>5</v>
      </c>
      <c r="U19" s="5"/>
      <c r="V19" s="4">
        <v>7</v>
      </c>
      <c r="W19" s="5"/>
      <c r="X19" s="4">
        <v>4</v>
      </c>
      <c r="Y19" s="5"/>
      <c r="Z19" s="4">
        <v>8</v>
      </c>
      <c r="AA19" s="5"/>
      <c r="AB19" s="16">
        <v>0</v>
      </c>
      <c r="AC19" s="5"/>
      <c r="AD19" s="4"/>
      <c r="AE19" s="5"/>
      <c r="AF19" s="4"/>
      <c r="AG19" s="5"/>
      <c r="AH19" s="4"/>
      <c r="AI19" s="5"/>
      <c r="AJ19" s="3"/>
      <c r="AK19" s="5"/>
    </row>
    <row r="20" spans="1:37" ht="17.25">
      <c r="A20" s="15">
        <v>10</v>
      </c>
      <c r="B20" t="s">
        <v>31</v>
      </c>
      <c r="C20" s="3">
        <v>4</v>
      </c>
      <c r="D20" s="5"/>
      <c r="E20" s="4">
        <v>7</v>
      </c>
      <c r="F20" s="5"/>
      <c r="G20" s="4">
        <v>7</v>
      </c>
      <c r="H20" s="5"/>
      <c r="I20" s="4">
        <v>7</v>
      </c>
      <c r="J20" s="5"/>
      <c r="K20" s="4">
        <v>3</v>
      </c>
      <c r="L20" s="5"/>
      <c r="M20" s="4">
        <v>5</v>
      </c>
      <c r="N20" s="5"/>
      <c r="O20" s="4">
        <v>3</v>
      </c>
      <c r="P20" s="5"/>
      <c r="Q20" s="4">
        <v>1</v>
      </c>
      <c r="R20" s="5"/>
      <c r="S20" s="15">
        <f t="shared" si="0"/>
        <v>134</v>
      </c>
      <c r="T20" s="3">
        <v>6</v>
      </c>
      <c r="U20" s="5"/>
      <c r="V20" s="4">
        <v>7</v>
      </c>
      <c r="W20" s="5"/>
      <c r="X20" s="4">
        <v>7</v>
      </c>
      <c r="Y20" s="5"/>
      <c r="Z20" s="4">
        <v>5</v>
      </c>
      <c r="AA20" s="5"/>
      <c r="AB20" s="16">
        <v>0</v>
      </c>
      <c r="AC20" s="5"/>
      <c r="AD20" s="4"/>
      <c r="AE20" s="5"/>
      <c r="AF20" s="4"/>
      <c r="AG20" s="5"/>
      <c r="AH20" s="4"/>
      <c r="AI20" s="5"/>
      <c r="AJ20" s="3"/>
      <c r="AK20" s="5"/>
    </row>
    <row r="21" spans="1:37" ht="17.25">
      <c r="A21" s="15">
        <v>11</v>
      </c>
      <c r="B21" t="s">
        <v>32</v>
      </c>
      <c r="C21" s="3">
        <v>8</v>
      </c>
      <c r="D21" s="5"/>
      <c r="E21" s="4">
        <v>9</v>
      </c>
      <c r="F21" s="5"/>
      <c r="G21" s="4">
        <v>7</v>
      </c>
      <c r="H21" s="5"/>
      <c r="I21" s="4">
        <v>8</v>
      </c>
      <c r="J21" s="5"/>
      <c r="K21" s="4">
        <v>7</v>
      </c>
      <c r="L21" s="5"/>
      <c r="M21" s="4">
        <v>4</v>
      </c>
      <c r="N21" s="5"/>
      <c r="O21" s="4">
        <v>3</v>
      </c>
      <c r="P21" s="5"/>
      <c r="Q21" s="4">
        <v>1</v>
      </c>
      <c r="R21" s="5"/>
      <c r="S21" s="15">
        <f t="shared" si="0"/>
        <v>170</v>
      </c>
      <c r="T21" s="3">
        <v>6</v>
      </c>
      <c r="U21" s="5"/>
      <c r="V21" s="4">
        <v>7</v>
      </c>
      <c r="W21" s="5"/>
      <c r="X21" s="4">
        <v>6</v>
      </c>
      <c r="Y21" s="5"/>
      <c r="Z21" s="4">
        <v>7</v>
      </c>
      <c r="AA21" s="5"/>
      <c r="AB21" s="16">
        <v>0</v>
      </c>
      <c r="AC21" s="5"/>
      <c r="AD21" s="4"/>
      <c r="AE21" s="5"/>
      <c r="AF21" s="4"/>
      <c r="AG21" s="5"/>
      <c r="AH21" s="4"/>
      <c r="AI21" s="5"/>
      <c r="AJ21" s="3"/>
      <c r="AK21" s="5"/>
    </row>
    <row r="22" spans="1:37" ht="17.25">
      <c r="A22" s="15">
        <v>12</v>
      </c>
      <c r="B22" t="s">
        <v>33</v>
      </c>
      <c r="C22" s="3">
        <v>6</v>
      </c>
      <c r="D22" s="5"/>
      <c r="E22" s="4">
        <v>9</v>
      </c>
      <c r="F22" s="5"/>
      <c r="G22" s="4">
        <v>9</v>
      </c>
      <c r="H22" s="5"/>
      <c r="I22" s="4">
        <v>5</v>
      </c>
      <c r="J22" s="5"/>
      <c r="K22" s="4">
        <v>7</v>
      </c>
      <c r="L22" s="5"/>
      <c r="M22" s="4">
        <v>5</v>
      </c>
      <c r="N22" s="5"/>
      <c r="O22" s="4">
        <v>3</v>
      </c>
      <c r="P22" s="5"/>
      <c r="Q22" s="4">
        <v>3</v>
      </c>
      <c r="R22" s="5"/>
      <c r="S22" s="15">
        <f t="shared" si="0"/>
        <v>176</v>
      </c>
      <c r="T22" s="3">
        <v>7</v>
      </c>
      <c r="U22" s="5"/>
      <c r="V22" s="4">
        <v>4</v>
      </c>
      <c r="W22" s="5"/>
      <c r="X22" s="4">
        <v>2</v>
      </c>
      <c r="Y22" s="5"/>
      <c r="Z22" s="4">
        <v>3</v>
      </c>
      <c r="AA22" s="5"/>
      <c r="AB22" s="16">
        <v>0</v>
      </c>
      <c r="AC22" s="5"/>
      <c r="AD22" s="4"/>
      <c r="AE22" s="5"/>
      <c r="AF22" s="4"/>
      <c r="AG22" s="5"/>
      <c r="AH22" s="4"/>
      <c r="AI22" s="5"/>
      <c r="AJ22" s="3"/>
      <c r="AK22" s="5"/>
    </row>
    <row r="23" spans="1:37" ht="17.25">
      <c r="A23" s="15">
        <v>13</v>
      </c>
      <c r="B23" t="s">
        <v>34</v>
      </c>
      <c r="C23" s="3">
        <v>5</v>
      </c>
      <c r="D23" s="5"/>
      <c r="E23" s="4">
        <v>9</v>
      </c>
      <c r="F23" s="5"/>
      <c r="G23" s="4">
        <v>8</v>
      </c>
      <c r="H23" s="5"/>
      <c r="I23" s="4">
        <v>7</v>
      </c>
      <c r="J23" s="5"/>
      <c r="K23" s="4">
        <v>7</v>
      </c>
      <c r="L23" s="5"/>
      <c r="M23" s="4">
        <v>5</v>
      </c>
      <c r="N23" s="5"/>
      <c r="O23" s="4">
        <v>5</v>
      </c>
      <c r="P23" s="5"/>
      <c r="Q23" s="4">
        <v>2</v>
      </c>
      <c r="R23" s="5"/>
      <c r="S23" s="15">
        <f t="shared" si="0"/>
        <v>175</v>
      </c>
      <c r="T23" s="3">
        <v>6</v>
      </c>
      <c r="U23" s="5"/>
      <c r="V23" s="4">
        <v>7</v>
      </c>
      <c r="W23" s="5"/>
      <c r="X23" s="4">
        <v>5</v>
      </c>
      <c r="Y23" s="5"/>
      <c r="Z23" s="4">
        <v>5</v>
      </c>
      <c r="AA23" s="5"/>
      <c r="AB23" s="16">
        <v>0</v>
      </c>
      <c r="AC23" s="5"/>
      <c r="AD23" s="4"/>
      <c r="AE23" s="5"/>
      <c r="AF23" s="4"/>
      <c r="AG23" s="5"/>
      <c r="AH23" s="4"/>
      <c r="AI23" s="5"/>
      <c r="AJ23" s="3"/>
      <c r="AK23" s="5"/>
    </row>
    <row r="24" spans="1:37" ht="17.25">
      <c r="A24" s="15">
        <v>14</v>
      </c>
      <c r="B24" t="s">
        <v>35</v>
      </c>
      <c r="C24" s="3">
        <v>4</v>
      </c>
      <c r="D24" s="5"/>
      <c r="E24" s="4">
        <v>9</v>
      </c>
      <c r="F24" s="5"/>
      <c r="G24" s="4">
        <v>8</v>
      </c>
      <c r="H24" s="5"/>
      <c r="I24" s="4">
        <v>5</v>
      </c>
      <c r="J24" s="5"/>
      <c r="K24" s="4">
        <v>7</v>
      </c>
      <c r="L24" s="5"/>
      <c r="M24" s="4">
        <v>5</v>
      </c>
      <c r="N24" s="5"/>
      <c r="O24" s="4">
        <v>5</v>
      </c>
      <c r="P24" s="5"/>
      <c r="Q24" s="4">
        <v>7</v>
      </c>
      <c r="R24" s="5"/>
      <c r="S24" s="15">
        <f t="shared" si="0"/>
        <v>187</v>
      </c>
      <c r="T24" s="3">
        <v>4</v>
      </c>
      <c r="U24" s="5"/>
      <c r="V24" s="4">
        <v>6</v>
      </c>
      <c r="W24" s="5"/>
      <c r="X24" s="4">
        <v>8</v>
      </c>
      <c r="Y24" s="5"/>
      <c r="Z24" s="4">
        <v>6</v>
      </c>
      <c r="AA24" s="5"/>
      <c r="AB24" s="16">
        <v>0</v>
      </c>
      <c r="AC24" s="5"/>
      <c r="AD24" s="4"/>
      <c r="AE24" s="5"/>
      <c r="AF24" s="4"/>
      <c r="AG24" s="5"/>
      <c r="AH24" s="4"/>
      <c r="AI24" s="5"/>
      <c r="AJ24" s="3"/>
      <c r="AK24" s="5"/>
    </row>
    <row r="25" spans="1:37" ht="17.25">
      <c r="A25" s="15">
        <v>15</v>
      </c>
      <c r="B25" t="s">
        <v>36</v>
      </c>
      <c r="C25" s="3">
        <v>4</v>
      </c>
      <c r="D25" s="5"/>
      <c r="E25" s="4">
        <v>8</v>
      </c>
      <c r="F25" s="5"/>
      <c r="G25" s="4">
        <v>7</v>
      </c>
      <c r="H25" s="5"/>
      <c r="I25" s="4">
        <v>8</v>
      </c>
      <c r="J25" s="5"/>
      <c r="K25" s="4">
        <v>6</v>
      </c>
      <c r="L25" s="5"/>
      <c r="M25" s="4">
        <v>6</v>
      </c>
      <c r="N25" s="5"/>
      <c r="O25" s="4">
        <v>2</v>
      </c>
      <c r="P25" s="5"/>
      <c r="Q25" s="4">
        <v>2</v>
      </c>
      <c r="R25" s="5"/>
      <c r="S25" s="15">
        <f t="shared" si="0"/>
        <v>159</v>
      </c>
      <c r="T25" s="3">
        <v>7</v>
      </c>
      <c r="U25" s="5"/>
      <c r="V25" s="4">
        <v>7</v>
      </c>
      <c r="W25" s="5"/>
      <c r="X25" s="4">
        <v>7</v>
      </c>
      <c r="Y25" s="5"/>
      <c r="Z25" s="4">
        <v>6</v>
      </c>
      <c r="AA25" s="5"/>
      <c r="AB25" s="16">
        <v>0</v>
      </c>
      <c r="AC25" s="5"/>
      <c r="AD25" s="4"/>
      <c r="AE25" s="5"/>
      <c r="AF25" s="4"/>
      <c r="AG25" s="5"/>
      <c r="AH25" s="4"/>
      <c r="AI25" s="5"/>
      <c r="AJ25" s="3"/>
      <c r="AK25" s="5"/>
    </row>
    <row r="26" spans="1:37" ht="17.25">
      <c r="A26" s="15">
        <v>16</v>
      </c>
      <c r="B26" t="s">
        <v>37</v>
      </c>
      <c r="C26" s="3">
        <v>5</v>
      </c>
      <c r="D26" s="5"/>
      <c r="E26" s="4">
        <v>8</v>
      </c>
      <c r="F26" s="5"/>
      <c r="G26" s="4">
        <v>6</v>
      </c>
      <c r="H26" s="5"/>
      <c r="I26" s="4">
        <v>4</v>
      </c>
      <c r="J26" s="5"/>
      <c r="K26" s="4">
        <v>3</v>
      </c>
      <c r="L26" s="5"/>
      <c r="M26" s="4">
        <v>6</v>
      </c>
      <c r="N26" s="5"/>
      <c r="O26" s="4">
        <v>3</v>
      </c>
      <c r="P26" s="5"/>
      <c r="Q26" s="4">
        <v>8</v>
      </c>
      <c r="R26" s="5"/>
      <c r="S26" s="15">
        <f t="shared" si="0"/>
        <v>167</v>
      </c>
      <c r="T26" s="3">
        <v>1</v>
      </c>
      <c r="U26" s="5"/>
      <c r="V26" s="4">
        <v>4</v>
      </c>
      <c r="W26" s="5"/>
      <c r="X26" s="4">
        <v>4</v>
      </c>
      <c r="Y26" s="5"/>
      <c r="Z26" s="4">
        <v>7</v>
      </c>
      <c r="AA26" s="5"/>
      <c r="AB26" s="16">
        <v>0</v>
      </c>
      <c r="AC26" s="5"/>
      <c r="AD26" s="4"/>
      <c r="AE26" s="5"/>
      <c r="AF26" s="4"/>
      <c r="AG26" s="5"/>
      <c r="AH26" s="4"/>
      <c r="AI26" s="5"/>
      <c r="AJ26" s="3"/>
      <c r="AK26" s="5"/>
    </row>
    <row r="27" spans="1:37" ht="17.25">
      <c r="A27" s="15">
        <v>17</v>
      </c>
      <c r="B27" t="s">
        <v>38</v>
      </c>
      <c r="C27" s="3">
        <v>4</v>
      </c>
      <c r="D27" s="5"/>
      <c r="E27" s="4">
        <v>7</v>
      </c>
      <c r="F27" s="5"/>
      <c r="G27" s="4">
        <v>6</v>
      </c>
      <c r="H27" s="5"/>
      <c r="I27" s="4">
        <v>5</v>
      </c>
      <c r="J27" s="5"/>
      <c r="K27" s="4">
        <v>5</v>
      </c>
      <c r="L27" s="5"/>
      <c r="M27" s="4">
        <v>8</v>
      </c>
      <c r="N27" s="5"/>
      <c r="O27" s="4">
        <v>4</v>
      </c>
      <c r="P27" s="5"/>
      <c r="Q27" s="4">
        <v>2</v>
      </c>
      <c r="R27" s="5"/>
      <c r="S27" s="15">
        <f t="shared" si="0"/>
        <v>160</v>
      </c>
      <c r="T27" s="3">
        <v>4</v>
      </c>
      <c r="U27" s="5"/>
      <c r="V27" s="4">
        <v>8</v>
      </c>
      <c r="W27" s="5"/>
      <c r="X27" s="4">
        <v>5</v>
      </c>
      <c r="Y27" s="5"/>
      <c r="Z27" s="4">
        <v>3</v>
      </c>
      <c r="AA27" s="5"/>
      <c r="AB27" s="16">
        <v>0</v>
      </c>
      <c r="AC27" s="5"/>
      <c r="AD27" s="4"/>
      <c r="AE27" s="5"/>
      <c r="AF27" s="4"/>
      <c r="AG27" s="5"/>
      <c r="AH27" s="4"/>
      <c r="AI27" s="5"/>
      <c r="AJ27" s="3"/>
      <c r="AK27" s="5"/>
    </row>
    <row r="28" spans="1:37" ht="17.25">
      <c r="A28" s="15">
        <v>18</v>
      </c>
      <c r="B28" t="s">
        <v>39</v>
      </c>
      <c r="C28" s="3">
        <v>7</v>
      </c>
      <c r="D28" s="5"/>
      <c r="E28" s="4">
        <v>8</v>
      </c>
      <c r="F28" s="5"/>
      <c r="G28" s="4">
        <v>7</v>
      </c>
      <c r="H28" s="5"/>
      <c r="I28" s="4">
        <v>3</v>
      </c>
      <c r="J28" s="5"/>
      <c r="K28" s="4">
        <v>8</v>
      </c>
      <c r="L28" s="5"/>
      <c r="M28" s="4">
        <v>6</v>
      </c>
      <c r="N28" s="5"/>
      <c r="O28" s="4">
        <v>3</v>
      </c>
      <c r="P28" s="5"/>
      <c r="Q28" s="4">
        <v>2</v>
      </c>
      <c r="R28" s="5"/>
      <c r="S28" s="15">
        <f t="shared" si="0"/>
        <v>172</v>
      </c>
      <c r="T28" s="3">
        <v>5</v>
      </c>
      <c r="U28" s="5"/>
      <c r="V28" s="4">
        <v>3</v>
      </c>
      <c r="W28" s="5"/>
      <c r="X28" s="4">
        <v>3</v>
      </c>
      <c r="Y28" s="5"/>
      <c r="Z28" s="4">
        <v>6</v>
      </c>
      <c r="AA28" s="5"/>
      <c r="AB28" s="16">
        <v>0</v>
      </c>
      <c r="AC28" s="5"/>
      <c r="AD28" s="4"/>
      <c r="AE28" s="5"/>
      <c r="AF28" s="4"/>
      <c r="AG28" s="5"/>
      <c r="AH28" s="4"/>
      <c r="AI28" s="5"/>
      <c r="AJ28" s="3"/>
      <c r="AK28" s="5"/>
    </row>
    <row r="29" spans="1:37" ht="17.25">
      <c r="A29" s="15">
        <v>19</v>
      </c>
      <c r="B29" t="s">
        <v>40</v>
      </c>
      <c r="C29" s="3">
        <v>6</v>
      </c>
      <c r="D29" s="5"/>
      <c r="E29" s="4">
        <v>5</v>
      </c>
      <c r="F29" s="5"/>
      <c r="G29" s="4">
        <v>8</v>
      </c>
      <c r="H29" s="5"/>
      <c r="I29" s="4">
        <v>7</v>
      </c>
      <c r="J29" s="5"/>
      <c r="K29" s="4">
        <v>8</v>
      </c>
      <c r="L29" s="5"/>
      <c r="M29" s="4">
        <v>8</v>
      </c>
      <c r="N29" s="5"/>
      <c r="O29" s="4">
        <v>5</v>
      </c>
      <c r="P29" s="5"/>
      <c r="Q29" s="4">
        <v>2</v>
      </c>
      <c r="R29" s="5"/>
      <c r="S29" s="15">
        <f t="shared" si="0"/>
        <v>185</v>
      </c>
      <c r="T29" s="3">
        <v>8</v>
      </c>
      <c r="U29" s="5"/>
      <c r="V29" s="4">
        <v>7</v>
      </c>
      <c r="W29" s="5"/>
      <c r="X29" s="4">
        <v>8</v>
      </c>
      <c r="Y29" s="5"/>
      <c r="Z29" s="4">
        <v>6</v>
      </c>
      <c r="AA29" s="5"/>
      <c r="AB29" s="16">
        <v>0</v>
      </c>
      <c r="AC29" s="5"/>
      <c r="AD29" s="4"/>
      <c r="AE29" s="5"/>
      <c r="AF29" s="4"/>
      <c r="AG29" s="5"/>
      <c r="AH29" s="4"/>
      <c r="AI29" s="5"/>
      <c r="AJ29" s="3"/>
      <c r="AK29" s="5"/>
    </row>
    <row r="30" spans="1:37" ht="17.25">
      <c r="A30" s="15">
        <v>20</v>
      </c>
      <c r="B30" t="s">
        <v>41</v>
      </c>
      <c r="C30" s="3">
        <v>7</v>
      </c>
      <c r="D30" s="5"/>
      <c r="E30" s="4">
        <v>10</v>
      </c>
      <c r="F30" s="5"/>
      <c r="G30" s="4">
        <v>7</v>
      </c>
      <c r="H30" s="5"/>
      <c r="I30" s="4">
        <v>5</v>
      </c>
      <c r="J30" s="5"/>
      <c r="K30" s="4">
        <v>6</v>
      </c>
      <c r="L30" s="5"/>
      <c r="M30" s="4">
        <v>3</v>
      </c>
      <c r="N30" s="5"/>
      <c r="O30" s="4">
        <v>3</v>
      </c>
      <c r="P30" s="5"/>
      <c r="Q30" s="4">
        <v>1</v>
      </c>
      <c r="R30" s="5"/>
      <c r="S30" s="15">
        <f t="shared" si="0"/>
        <v>154</v>
      </c>
      <c r="T30" s="3">
        <v>8</v>
      </c>
      <c r="U30" s="5"/>
      <c r="V30" s="4">
        <v>4</v>
      </c>
      <c r="W30" s="5"/>
      <c r="X30" s="4">
        <v>6</v>
      </c>
      <c r="Y30" s="5"/>
      <c r="Z30" s="4">
        <v>7</v>
      </c>
      <c r="AA30" s="5"/>
      <c r="AB30" s="16">
        <v>0</v>
      </c>
      <c r="AC30" s="5"/>
      <c r="AD30" s="4"/>
      <c r="AE30" s="5"/>
      <c r="AF30" s="4"/>
      <c r="AG30" s="5"/>
      <c r="AH30" s="4"/>
      <c r="AI30" s="5"/>
      <c r="AJ30" s="3"/>
      <c r="AK30" s="5"/>
    </row>
    <row r="31" spans="1:37" ht="17.25">
      <c r="A31" s="15">
        <v>21</v>
      </c>
      <c r="B31" t="s">
        <v>42</v>
      </c>
      <c r="C31" s="3">
        <v>7</v>
      </c>
      <c r="D31" s="5"/>
      <c r="E31" s="4">
        <v>9</v>
      </c>
      <c r="F31" s="5"/>
      <c r="G31" s="4">
        <v>8</v>
      </c>
      <c r="H31" s="5"/>
      <c r="I31" s="4">
        <v>7</v>
      </c>
      <c r="J31" s="5"/>
      <c r="K31" s="4">
        <v>6</v>
      </c>
      <c r="L31" s="5"/>
      <c r="M31" s="4">
        <v>6</v>
      </c>
      <c r="N31" s="5"/>
      <c r="O31" s="4">
        <v>3</v>
      </c>
      <c r="P31" s="5"/>
      <c r="Q31" s="4">
        <v>5</v>
      </c>
      <c r="R31" s="5"/>
      <c r="S31" s="15">
        <f t="shared" si="0"/>
        <v>191</v>
      </c>
      <c r="T31" s="3">
        <v>7</v>
      </c>
      <c r="U31" s="5"/>
      <c r="V31" s="4">
        <v>8</v>
      </c>
      <c r="W31" s="5"/>
      <c r="X31" s="4">
        <v>3</v>
      </c>
      <c r="Y31" s="5"/>
      <c r="Z31" s="4">
        <v>7</v>
      </c>
      <c r="AA31" s="5"/>
      <c r="AB31" s="16">
        <v>0</v>
      </c>
      <c r="AC31" s="5"/>
      <c r="AD31" s="4"/>
      <c r="AE31" s="5"/>
      <c r="AF31" s="4"/>
      <c r="AG31" s="5"/>
      <c r="AH31" s="4"/>
      <c r="AI31" s="5"/>
      <c r="AJ31" s="3"/>
      <c r="AK31" s="5"/>
    </row>
    <row r="32" spans="1:37" ht="17.25">
      <c r="A32" s="15">
        <v>22</v>
      </c>
      <c r="B32" t="s">
        <v>43</v>
      </c>
      <c r="C32" s="3">
        <v>5</v>
      </c>
      <c r="D32" s="5"/>
      <c r="E32" s="4">
        <v>9</v>
      </c>
      <c r="F32" s="5"/>
      <c r="G32" s="4">
        <v>7</v>
      </c>
      <c r="H32" s="5"/>
      <c r="I32" s="4">
        <v>8</v>
      </c>
      <c r="J32" s="5"/>
      <c r="K32" s="4">
        <v>7</v>
      </c>
      <c r="L32" s="5"/>
      <c r="M32" s="4">
        <v>7</v>
      </c>
      <c r="N32" s="5"/>
      <c r="O32" s="4">
        <v>6</v>
      </c>
      <c r="P32" s="5"/>
      <c r="Q32" s="4">
        <v>1</v>
      </c>
      <c r="R32" s="5"/>
      <c r="S32" s="15">
        <f t="shared" si="0"/>
        <v>185</v>
      </c>
      <c r="T32" s="3">
        <v>7</v>
      </c>
      <c r="U32" s="5"/>
      <c r="V32" s="4">
        <v>7</v>
      </c>
      <c r="W32" s="5"/>
      <c r="X32" s="4">
        <v>6</v>
      </c>
      <c r="Y32" s="5"/>
      <c r="Z32" s="4">
        <v>3</v>
      </c>
      <c r="AA32" s="5"/>
      <c r="AB32" s="16">
        <v>0</v>
      </c>
      <c r="AC32" s="5"/>
      <c r="AD32" s="4"/>
      <c r="AE32" s="5"/>
      <c r="AF32" s="4"/>
      <c r="AG32" s="5"/>
      <c r="AH32" s="4"/>
      <c r="AI32" s="5"/>
      <c r="AJ32" s="3"/>
      <c r="AK32" s="5"/>
    </row>
    <row r="33" spans="1:37" ht="17.25">
      <c r="A33" s="15">
        <v>23</v>
      </c>
      <c r="B33" t="s">
        <v>44</v>
      </c>
      <c r="C33" s="3">
        <v>5</v>
      </c>
      <c r="D33" s="5"/>
      <c r="E33" s="4">
        <v>5</v>
      </c>
      <c r="F33" s="5"/>
      <c r="G33" s="4">
        <v>6</v>
      </c>
      <c r="H33" s="5"/>
      <c r="I33" s="4">
        <v>6</v>
      </c>
      <c r="J33" s="5"/>
      <c r="K33" s="4">
        <v>5</v>
      </c>
      <c r="L33" s="5"/>
      <c r="M33" s="4">
        <v>5</v>
      </c>
      <c r="N33" s="5"/>
      <c r="O33" s="4">
        <v>5</v>
      </c>
      <c r="P33" s="5"/>
      <c r="Q33" s="4">
        <v>1</v>
      </c>
      <c r="R33" s="5"/>
      <c r="S33" s="15">
        <f t="shared" si="0"/>
        <v>139</v>
      </c>
      <c r="T33" s="3">
        <v>6</v>
      </c>
      <c r="U33" s="5"/>
      <c r="V33" s="4">
        <v>6</v>
      </c>
      <c r="W33" s="5"/>
      <c r="X33" s="4">
        <v>6</v>
      </c>
      <c r="Y33" s="5"/>
      <c r="Z33" s="4">
        <v>3</v>
      </c>
      <c r="AA33" s="5"/>
      <c r="AB33" s="16">
        <v>0</v>
      </c>
      <c r="AC33" s="5"/>
      <c r="AD33" s="4"/>
      <c r="AE33" s="5"/>
      <c r="AF33" s="4"/>
      <c r="AG33" s="5"/>
      <c r="AH33" s="4"/>
      <c r="AI33" s="5"/>
      <c r="AJ33" s="3"/>
      <c r="AK33" s="5"/>
    </row>
    <row r="34" spans="1:37" ht="17.25">
      <c r="A34" s="15">
        <v>24</v>
      </c>
      <c r="B34" t="s">
        <v>45</v>
      </c>
      <c r="C34" s="3">
        <v>4</v>
      </c>
      <c r="D34" s="5"/>
      <c r="E34" s="4">
        <v>6</v>
      </c>
      <c r="F34" s="5"/>
      <c r="G34" s="4">
        <v>6</v>
      </c>
      <c r="H34" s="5"/>
      <c r="I34" s="4">
        <v>3</v>
      </c>
      <c r="J34" s="5"/>
      <c r="K34" s="4">
        <v>4</v>
      </c>
      <c r="L34" s="5"/>
      <c r="M34" s="4">
        <v>8</v>
      </c>
      <c r="N34" s="5"/>
      <c r="O34" s="4">
        <v>6</v>
      </c>
      <c r="P34" s="5"/>
      <c r="Q34" s="4">
        <v>2</v>
      </c>
      <c r="R34" s="5"/>
      <c r="S34" s="15">
        <f t="shared" si="0"/>
        <v>154</v>
      </c>
      <c r="T34" s="3">
        <v>3</v>
      </c>
      <c r="U34" s="5"/>
      <c r="V34" s="4">
        <v>7</v>
      </c>
      <c r="W34" s="5"/>
      <c r="X34" s="4">
        <v>6</v>
      </c>
      <c r="Y34" s="5"/>
      <c r="Z34" s="4">
        <v>7</v>
      </c>
      <c r="AA34" s="5"/>
      <c r="AB34" s="16">
        <v>3</v>
      </c>
      <c r="AC34" s="5"/>
      <c r="AD34" s="4"/>
      <c r="AE34" s="5"/>
      <c r="AF34" s="4"/>
      <c r="AG34" s="5"/>
      <c r="AH34" s="4"/>
      <c r="AI34" s="5"/>
      <c r="AJ34" s="3"/>
      <c r="AK34" s="5"/>
    </row>
    <row r="35" spans="1:37" ht="17.25">
      <c r="A35" s="15">
        <v>25</v>
      </c>
      <c r="B35" t="s">
        <v>46</v>
      </c>
      <c r="C35" s="3">
        <v>6</v>
      </c>
      <c r="D35" s="5"/>
      <c r="E35" s="4">
        <v>9</v>
      </c>
      <c r="F35" s="5"/>
      <c r="G35" s="4">
        <v>8</v>
      </c>
      <c r="H35" s="5"/>
      <c r="I35" s="4">
        <v>7</v>
      </c>
      <c r="J35" s="5"/>
      <c r="K35" s="4">
        <v>6</v>
      </c>
      <c r="L35" s="5"/>
      <c r="M35" s="4">
        <v>8</v>
      </c>
      <c r="N35" s="5"/>
      <c r="O35" s="4">
        <v>5</v>
      </c>
      <c r="P35" s="5"/>
      <c r="Q35" s="4">
        <v>2</v>
      </c>
      <c r="R35" s="5"/>
      <c r="S35" s="15">
        <f t="shared" si="0"/>
        <v>193</v>
      </c>
      <c r="T35" s="3">
        <v>6</v>
      </c>
      <c r="U35" s="5"/>
      <c r="V35" s="4">
        <v>8</v>
      </c>
      <c r="W35" s="5"/>
      <c r="X35" s="4">
        <v>8</v>
      </c>
      <c r="Y35" s="5"/>
      <c r="Z35" s="4">
        <v>6</v>
      </c>
      <c r="AA35" s="5"/>
      <c r="AB35" s="16">
        <v>0</v>
      </c>
      <c r="AC35" s="5"/>
      <c r="AD35" s="4"/>
      <c r="AE35" s="5"/>
      <c r="AF35" s="4"/>
      <c r="AG35" s="5"/>
      <c r="AH35" s="4"/>
      <c r="AI35" s="5"/>
      <c r="AJ35" s="3"/>
      <c r="AK35" s="5"/>
    </row>
    <row r="36" spans="1:37" ht="17.25">
      <c r="A36" s="15">
        <v>26</v>
      </c>
      <c r="B36" t="s">
        <v>47</v>
      </c>
      <c r="C36" s="3">
        <v>5</v>
      </c>
      <c r="D36" s="5"/>
      <c r="E36" s="4">
        <v>9</v>
      </c>
      <c r="F36" s="5"/>
      <c r="G36" s="4">
        <v>8</v>
      </c>
      <c r="H36" s="5"/>
      <c r="I36" s="4">
        <v>8</v>
      </c>
      <c r="J36" s="5"/>
      <c r="K36" s="4">
        <v>5</v>
      </c>
      <c r="L36" s="5"/>
      <c r="M36" s="4">
        <v>5</v>
      </c>
      <c r="N36" s="5"/>
      <c r="O36" s="4">
        <v>4</v>
      </c>
      <c r="P36" s="5"/>
      <c r="Q36" s="4">
        <v>1</v>
      </c>
      <c r="R36" s="5"/>
      <c r="S36" s="15">
        <f t="shared" si="0"/>
        <v>162</v>
      </c>
      <c r="T36" s="3">
        <v>7</v>
      </c>
      <c r="U36" s="5"/>
      <c r="V36" s="4">
        <v>8</v>
      </c>
      <c r="W36" s="5"/>
      <c r="X36" s="4">
        <v>5</v>
      </c>
      <c r="Y36" s="5"/>
      <c r="Z36" s="4">
        <v>7</v>
      </c>
      <c r="AA36" s="5"/>
      <c r="AB36" s="16">
        <v>0</v>
      </c>
      <c r="AC36" s="5"/>
      <c r="AD36" s="4"/>
      <c r="AE36" s="5"/>
      <c r="AF36" s="4"/>
      <c r="AG36" s="5"/>
      <c r="AH36" s="4"/>
      <c r="AI36" s="5"/>
      <c r="AJ36" s="3"/>
      <c r="AK36" s="5"/>
    </row>
    <row r="37" spans="1:37" ht="17.25">
      <c r="A37" s="15">
        <v>27</v>
      </c>
      <c r="B37" t="s">
        <v>48</v>
      </c>
      <c r="C37" s="3">
        <v>8</v>
      </c>
      <c r="D37" s="5"/>
      <c r="E37" s="4">
        <v>10</v>
      </c>
      <c r="F37" s="5"/>
      <c r="G37" s="4">
        <v>8</v>
      </c>
      <c r="H37" s="5"/>
      <c r="I37" s="4">
        <v>6</v>
      </c>
      <c r="J37" s="5"/>
      <c r="K37" s="4">
        <v>9</v>
      </c>
      <c r="L37" s="5"/>
      <c r="M37" s="4">
        <v>8</v>
      </c>
      <c r="N37" s="5"/>
      <c r="O37" s="4">
        <v>8</v>
      </c>
      <c r="P37" s="5"/>
      <c r="Q37" s="4">
        <v>0</v>
      </c>
      <c r="R37" s="5"/>
      <c r="S37" s="15">
        <f t="shared" si="0"/>
        <v>216</v>
      </c>
      <c r="T37" s="3">
        <v>8</v>
      </c>
      <c r="U37" s="5"/>
      <c r="V37" s="4">
        <v>6</v>
      </c>
      <c r="W37" s="5"/>
      <c r="X37" s="4">
        <v>6</v>
      </c>
      <c r="Y37" s="5"/>
      <c r="Z37" s="4">
        <v>5</v>
      </c>
      <c r="AA37" s="5"/>
      <c r="AB37" s="16">
        <v>3</v>
      </c>
      <c r="AC37" s="5"/>
      <c r="AD37" s="4"/>
      <c r="AE37" s="5"/>
      <c r="AF37" s="4"/>
      <c r="AG37" s="5"/>
      <c r="AH37" s="4"/>
      <c r="AI37" s="5"/>
      <c r="AJ37" s="3"/>
      <c r="AK37" s="5"/>
    </row>
    <row r="38" spans="1:37" ht="17.25">
      <c r="A38" s="15">
        <v>28</v>
      </c>
      <c r="B38" t="s">
        <v>49</v>
      </c>
      <c r="C38" s="3">
        <v>6</v>
      </c>
      <c r="D38" s="5"/>
      <c r="E38" s="4">
        <v>9</v>
      </c>
      <c r="F38" s="5"/>
      <c r="G38" s="4">
        <v>7</v>
      </c>
      <c r="H38" s="5"/>
      <c r="I38" s="4">
        <v>7</v>
      </c>
      <c r="J38" s="5"/>
      <c r="K38" s="4">
        <v>7</v>
      </c>
      <c r="L38" s="5"/>
      <c r="M38" s="4">
        <v>9</v>
      </c>
      <c r="N38" s="5"/>
      <c r="O38" s="4">
        <v>5</v>
      </c>
      <c r="P38" s="5"/>
      <c r="Q38" s="4">
        <v>2</v>
      </c>
      <c r="R38" s="5"/>
      <c r="S38" s="15">
        <f t="shared" si="0"/>
        <v>200</v>
      </c>
      <c r="T38" s="3">
        <v>6</v>
      </c>
      <c r="U38" s="5"/>
      <c r="V38" s="4">
        <v>7</v>
      </c>
      <c r="W38" s="5"/>
      <c r="X38" s="4">
        <v>9</v>
      </c>
      <c r="Y38" s="5"/>
      <c r="Z38" s="4">
        <v>8</v>
      </c>
      <c r="AA38" s="5"/>
      <c r="AB38" s="16">
        <v>3</v>
      </c>
      <c r="AC38" s="5"/>
      <c r="AD38" s="4"/>
      <c r="AE38" s="5"/>
      <c r="AF38" s="4"/>
      <c r="AG38" s="5"/>
      <c r="AH38" s="4"/>
      <c r="AI38" s="5"/>
      <c r="AJ38" s="3"/>
      <c r="AK38" s="5"/>
    </row>
    <row r="39" spans="1:37" ht="17.25">
      <c r="A39" s="15">
        <v>29</v>
      </c>
      <c r="B39" t="s">
        <v>50</v>
      </c>
      <c r="C39" s="3">
        <v>7</v>
      </c>
      <c r="D39" s="5"/>
      <c r="E39" s="4">
        <v>9</v>
      </c>
      <c r="F39" s="5"/>
      <c r="G39" s="4">
        <v>9</v>
      </c>
      <c r="H39" s="5"/>
      <c r="I39" s="4">
        <v>5</v>
      </c>
      <c r="J39" s="5"/>
      <c r="K39" s="4">
        <v>7</v>
      </c>
      <c r="L39" s="5"/>
      <c r="M39" s="4">
        <v>5</v>
      </c>
      <c r="N39" s="5"/>
      <c r="O39" s="4">
        <v>5</v>
      </c>
      <c r="P39" s="5"/>
      <c r="Q39" s="4">
        <v>3</v>
      </c>
      <c r="R39" s="5"/>
      <c r="S39" s="15">
        <f t="shared" si="0"/>
        <v>186</v>
      </c>
      <c r="T39" s="3">
        <v>5</v>
      </c>
      <c r="U39" s="5"/>
      <c r="V39" s="4">
        <v>7</v>
      </c>
      <c r="W39" s="5"/>
      <c r="X39" s="4">
        <v>4</v>
      </c>
      <c r="Y39" s="5"/>
      <c r="Z39" s="4">
        <v>7</v>
      </c>
      <c r="AA39" s="5"/>
      <c r="AB39" s="16">
        <v>0</v>
      </c>
      <c r="AC39" s="5"/>
      <c r="AD39" s="4"/>
      <c r="AE39" s="5"/>
      <c r="AF39" s="4"/>
      <c r="AG39" s="5"/>
      <c r="AH39" s="4"/>
      <c r="AI39" s="5"/>
      <c r="AJ39" s="3"/>
      <c r="AK39" s="5"/>
    </row>
    <row r="40" spans="1:37" ht="17.25">
      <c r="A40" s="15">
        <v>30</v>
      </c>
      <c r="B40" t="s">
        <v>51</v>
      </c>
      <c r="C40" s="3">
        <v>6</v>
      </c>
      <c r="D40" s="5"/>
      <c r="E40" s="4">
        <v>9</v>
      </c>
      <c r="F40" s="5"/>
      <c r="G40" s="4">
        <v>7</v>
      </c>
      <c r="H40" s="5"/>
      <c r="I40" s="4">
        <v>6</v>
      </c>
      <c r="J40" s="5"/>
      <c r="K40" s="4">
        <v>7</v>
      </c>
      <c r="L40" s="5"/>
      <c r="M40" s="4">
        <v>8</v>
      </c>
      <c r="N40" s="5"/>
      <c r="O40" s="4">
        <v>6</v>
      </c>
      <c r="P40" s="5"/>
      <c r="Q40" s="4">
        <v>2</v>
      </c>
      <c r="R40" s="5"/>
      <c r="S40" s="15">
        <f t="shared" si="0"/>
        <v>195</v>
      </c>
      <c r="T40" s="3">
        <v>7</v>
      </c>
      <c r="U40" s="5"/>
      <c r="V40" s="4">
        <v>9</v>
      </c>
      <c r="W40" s="5"/>
      <c r="X40" s="4">
        <v>6</v>
      </c>
      <c r="Y40" s="5"/>
      <c r="Z40" s="4">
        <v>7</v>
      </c>
      <c r="AA40" s="5"/>
      <c r="AB40" s="16">
        <v>2</v>
      </c>
      <c r="AC40" s="5"/>
      <c r="AD40" s="4"/>
      <c r="AE40" s="5"/>
      <c r="AF40" s="4"/>
      <c r="AG40" s="5"/>
      <c r="AH40" s="4"/>
      <c r="AI40" s="5"/>
      <c r="AJ40" s="3"/>
      <c r="AK40" s="5"/>
    </row>
    <row r="41" spans="1:37" ht="17.25">
      <c r="A41" s="15">
        <v>31</v>
      </c>
      <c r="B41" t="s">
        <v>52</v>
      </c>
      <c r="C41" s="3">
        <v>7</v>
      </c>
      <c r="D41" s="5"/>
      <c r="E41" s="4">
        <v>10</v>
      </c>
      <c r="F41" s="5"/>
      <c r="G41" s="4">
        <v>6</v>
      </c>
      <c r="H41" s="5"/>
      <c r="I41" s="4">
        <v>6</v>
      </c>
      <c r="J41" s="5"/>
      <c r="K41" s="4">
        <v>6</v>
      </c>
      <c r="L41" s="5"/>
      <c r="M41" s="4">
        <v>7</v>
      </c>
      <c r="N41" s="5"/>
      <c r="O41" s="4">
        <v>5</v>
      </c>
      <c r="P41" s="5"/>
      <c r="Q41" s="4">
        <v>2</v>
      </c>
      <c r="R41" s="5"/>
      <c r="S41" s="15">
        <f t="shared" si="0"/>
        <v>187</v>
      </c>
      <c r="T41" s="3">
        <v>7</v>
      </c>
      <c r="U41" s="5"/>
      <c r="V41" s="4">
        <v>7</v>
      </c>
      <c r="W41" s="5"/>
      <c r="X41" s="4">
        <v>6</v>
      </c>
      <c r="Y41" s="5"/>
      <c r="Z41" s="4">
        <v>7</v>
      </c>
      <c r="AA41" s="5"/>
      <c r="AB41" s="16">
        <v>3</v>
      </c>
      <c r="AC41" s="5"/>
      <c r="AD41" s="4"/>
      <c r="AE41" s="5"/>
      <c r="AF41" s="4"/>
      <c r="AG41" s="5"/>
      <c r="AH41" s="4"/>
      <c r="AI41" s="5"/>
      <c r="AJ41" s="3"/>
      <c r="AK41" s="5"/>
    </row>
    <row r="42" spans="1:37" ht="17.25">
      <c r="A42" s="15">
        <v>32</v>
      </c>
      <c r="B42" t="s">
        <v>53</v>
      </c>
      <c r="C42" s="3">
        <v>6</v>
      </c>
      <c r="D42" s="5"/>
      <c r="E42" s="4">
        <v>8</v>
      </c>
      <c r="F42" s="5"/>
      <c r="G42" s="4">
        <v>6</v>
      </c>
      <c r="H42" s="5"/>
      <c r="I42" s="4">
        <v>7</v>
      </c>
      <c r="J42" s="5"/>
      <c r="K42" s="4">
        <v>7</v>
      </c>
      <c r="L42" s="5"/>
      <c r="M42" s="4">
        <v>7</v>
      </c>
      <c r="N42" s="5"/>
      <c r="O42" s="4">
        <v>3</v>
      </c>
      <c r="P42" s="5"/>
      <c r="Q42" s="4">
        <v>1</v>
      </c>
      <c r="R42" s="5"/>
      <c r="S42" s="15">
        <f t="shared" si="0"/>
        <v>171</v>
      </c>
      <c r="T42" s="3">
        <v>7</v>
      </c>
      <c r="U42" s="5"/>
      <c r="V42" s="4">
        <v>7</v>
      </c>
      <c r="W42" s="5"/>
      <c r="X42" s="4">
        <v>9</v>
      </c>
      <c r="Y42" s="5"/>
      <c r="Z42" s="4">
        <v>4</v>
      </c>
      <c r="AA42" s="5"/>
      <c r="AB42" s="16">
        <v>1</v>
      </c>
      <c r="AC42" s="5"/>
      <c r="AD42" s="4"/>
      <c r="AE42" s="5"/>
      <c r="AF42" s="4"/>
      <c r="AG42" s="5"/>
      <c r="AH42" s="4"/>
      <c r="AI42" s="5"/>
      <c r="AJ42" s="3"/>
      <c r="AK42" s="5"/>
    </row>
    <row r="43" spans="1:37" ht="17.25">
      <c r="A43" s="15">
        <v>33</v>
      </c>
      <c r="B43" t="s">
        <v>54</v>
      </c>
      <c r="C43" s="3">
        <v>6</v>
      </c>
      <c r="D43" s="5"/>
      <c r="E43" s="4">
        <v>9</v>
      </c>
      <c r="F43" s="5"/>
      <c r="G43" s="4">
        <v>7</v>
      </c>
      <c r="H43" s="5"/>
      <c r="I43" s="4">
        <v>8</v>
      </c>
      <c r="J43" s="5"/>
      <c r="K43" s="4">
        <v>7</v>
      </c>
      <c r="L43" s="5"/>
      <c r="M43" s="4">
        <v>9</v>
      </c>
      <c r="N43" s="5"/>
      <c r="O43" s="4">
        <v>3</v>
      </c>
      <c r="P43" s="5"/>
      <c r="Q43" s="4">
        <v>2</v>
      </c>
      <c r="R43" s="5"/>
      <c r="S43" s="15">
        <f t="shared" si="0"/>
        <v>196</v>
      </c>
      <c r="T43" s="3">
        <v>7</v>
      </c>
      <c r="U43" s="5"/>
      <c r="V43" s="4">
        <v>7</v>
      </c>
      <c r="W43" s="5"/>
      <c r="X43" s="4">
        <v>7</v>
      </c>
      <c r="Y43" s="5"/>
      <c r="Z43" s="4">
        <v>6</v>
      </c>
      <c r="AA43" s="5"/>
      <c r="AB43" s="16">
        <v>0</v>
      </c>
      <c r="AC43" s="5"/>
      <c r="AD43" s="4"/>
      <c r="AE43" s="5"/>
      <c r="AF43" s="4"/>
      <c r="AG43" s="5"/>
      <c r="AH43" s="4"/>
      <c r="AI43" s="5"/>
      <c r="AJ43" s="3"/>
      <c r="AK43" s="5"/>
    </row>
    <row r="44" spans="1:37" ht="17.25">
      <c r="A44" s="15">
        <v>34</v>
      </c>
      <c r="B44" t="s">
        <v>55</v>
      </c>
      <c r="C44" s="3">
        <v>2</v>
      </c>
      <c r="D44" s="5"/>
      <c r="E44" s="4">
        <v>10</v>
      </c>
      <c r="F44" s="5"/>
      <c r="G44" s="4">
        <v>8</v>
      </c>
      <c r="H44" s="5"/>
      <c r="I44" s="4">
        <v>7</v>
      </c>
      <c r="J44" s="5"/>
      <c r="K44" s="4">
        <v>7</v>
      </c>
      <c r="L44" s="5"/>
      <c r="M44" s="4">
        <v>6</v>
      </c>
      <c r="N44" s="5"/>
      <c r="O44" s="4">
        <v>2</v>
      </c>
      <c r="P44" s="5"/>
      <c r="Q44" s="4">
        <v>1</v>
      </c>
      <c r="R44" s="5"/>
      <c r="S44" s="15">
        <f t="shared" si="0"/>
        <v>160</v>
      </c>
      <c r="T44" s="3">
        <v>5</v>
      </c>
      <c r="U44" s="5"/>
      <c r="V44" s="4">
        <v>4</v>
      </c>
      <c r="W44" s="5"/>
      <c r="X44" s="4">
        <v>7</v>
      </c>
      <c r="Y44" s="5"/>
      <c r="Z44" s="4">
        <v>5</v>
      </c>
      <c r="AA44" s="5"/>
      <c r="AB44" s="16">
        <v>0</v>
      </c>
      <c r="AC44" s="5"/>
      <c r="AD44" s="4"/>
      <c r="AE44" s="5"/>
      <c r="AF44" s="4"/>
      <c r="AG44" s="5"/>
      <c r="AH44" s="4"/>
      <c r="AI44" s="5"/>
      <c r="AJ44" s="3"/>
      <c r="AK44" s="5"/>
    </row>
    <row r="45" spans="1:37" ht="17.25">
      <c r="A45" s="15">
        <v>35</v>
      </c>
      <c r="B45" t="s">
        <v>56</v>
      </c>
      <c r="C45" s="3">
        <v>6</v>
      </c>
      <c r="D45" s="5"/>
      <c r="E45" s="4">
        <v>8</v>
      </c>
      <c r="F45" s="5"/>
      <c r="G45" s="4">
        <v>7</v>
      </c>
      <c r="H45" s="5"/>
      <c r="I45" s="4">
        <v>6</v>
      </c>
      <c r="J45" s="5"/>
      <c r="K45" s="4">
        <v>5</v>
      </c>
      <c r="L45" s="5"/>
      <c r="M45" s="4">
        <v>5</v>
      </c>
      <c r="N45" s="5"/>
      <c r="O45" s="4">
        <v>4</v>
      </c>
      <c r="P45" s="5"/>
      <c r="Q45" s="4">
        <v>3</v>
      </c>
      <c r="R45" s="5"/>
      <c r="S45" s="15">
        <f t="shared" si="0"/>
        <v>163</v>
      </c>
      <c r="T45" s="3">
        <v>8</v>
      </c>
      <c r="U45" s="5"/>
      <c r="V45" s="4">
        <v>7</v>
      </c>
      <c r="W45" s="5"/>
      <c r="X45" s="4">
        <v>7</v>
      </c>
      <c r="Y45" s="5"/>
      <c r="Z45" s="4">
        <v>6</v>
      </c>
      <c r="AA45" s="5"/>
      <c r="AB45" s="16">
        <v>2</v>
      </c>
      <c r="AC45" s="5"/>
      <c r="AD45" s="4"/>
      <c r="AE45" s="5"/>
      <c r="AF45" s="4"/>
      <c r="AG45" s="5"/>
      <c r="AH45" s="4"/>
      <c r="AI45" s="5"/>
      <c r="AJ45" s="3"/>
      <c r="AK45" s="5"/>
    </row>
    <row r="46" spans="1:37" ht="17.25">
      <c r="A46" s="15">
        <v>36</v>
      </c>
      <c r="B46" t="s">
        <v>57</v>
      </c>
      <c r="C46" s="3">
        <v>7</v>
      </c>
      <c r="D46" s="5"/>
      <c r="E46" s="4">
        <v>5</v>
      </c>
      <c r="F46" s="5"/>
      <c r="G46" s="4">
        <v>7</v>
      </c>
      <c r="H46" s="5"/>
      <c r="I46" s="4">
        <v>6</v>
      </c>
      <c r="J46" s="5"/>
      <c r="K46" s="4">
        <v>5</v>
      </c>
      <c r="L46" s="5"/>
      <c r="M46" s="4">
        <v>6</v>
      </c>
      <c r="N46" s="5"/>
      <c r="O46" s="4">
        <v>1</v>
      </c>
      <c r="P46" s="5"/>
      <c r="Q46" s="4">
        <v>4</v>
      </c>
      <c r="R46" s="5"/>
      <c r="S46" s="15">
        <f t="shared" si="0"/>
        <v>156</v>
      </c>
      <c r="T46" s="3">
        <v>7</v>
      </c>
      <c r="U46" s="5"/>
      <c r="V46" s="4">
        <v>6</v>
      </c>
      <c r="W46" s="5"/>
      <c r="X46" s="4">
        <v>7</v>
      </c>
      <c r="Y46" s="5"/>
      <c r="Z46" s="4">
        <v>5</v>
      </c>
      <c r="AA46" s="5"/>
      <c r="AB46" s="16">
        <v>2</v>
      </c>
      <c r="AC46" s="5"/>
      <c r="AD46" s="4"/>
      <c r="AE46" s="5"/>
      <c r="AF46" s="4"/>
      <c r="AG46" s="5"/>
      <c r="AH46" s="4"/>
      <c r="AI46" s="5"/>
      <c r="AJ46" s="3"/>
      <c r="AK46" s="5"/>
    </row>
    <row r="47" spans="1:37" ht="17.25">
      <c r="A47" s="15">
        <v>37</v>
      </c>
      <c r="B47" t="s">
        <v>58</v>
      </c>
      <c r="C47" s="3">
        <v>7</v>
      </c>
      <c r="D47" s="5"/>
      <c r="E47" s="4">
        <v>10</v>
      </c>
      <c r="F47" s="5"/>
      <c r="G47" s="4">
        <v>9</v>
      </c>
      <c r="H47" s="5"/>
      <c r="I47" s="4">
        <v>7</v>
      </c>
      <c r="J47" s="5"/>
      <c r="K47" s="4">
        <v>6</v>
      </c>
      <c r="L47" s="5"/>
      <c r="M47" s="4">
        <v>8</v>
      </c>
      <c r="N47" s="5"/>
      <c r="O47" s="4">
        <v>7</v>
      </c>
      <c r="P47" s="5"/>
      <c r="Q47" s="4">
        <v>1</v>
      </c>
      <c r="R47" s="5"/>
      <c r="S47" s="15">
        <f t="shared" si="0"/>
        <v>206</v>
      </c>
      <c r="T47" s="3">
        <v>7</v>
      </c>
      <c r="U47" s="5"/>
      <c r="V47" s="4">
        <v>8</v>
      </c>
      <c r="W47" s="5"/>
      <c r="X47" s="4">
        <v>9</v>
      </c>
      <c r="Y47" s="5"/>
      <c r="Z47" s="4">
        <v>6</v>
      </c>
      <c r="AA47" s="5"/>
      <c r="AB47" s="16">
        <v>1</v>
      </c>
      <c r="AC47" s="5"/>
      <c r="AD47" s="4"/>
      <c r="AE47" s="5"/>
      <c r="AF47" s="4"/>
      <c r="AG47" s="5"/>
      <c r="AH47" s="4"/>
      <c r="AI47" s="5"/>
      <c r="AJ47" s="3"/>
      <c r="AK47" s="5"/>
    </row>
    <row r="48" spans="1:37" ht="17.25">
      <c r="A48" s="15">
        <v>38</v>
      </c>
      <c r="B48" t="s">
        <v>59</v>
      </c>
      <c r="C48" s="3">
        <v>6</v>
      </c>
      <c r="D48" s="5"/>
      <c r="E48" s="4">
        <v>7</v>
      </c>
      <c r="F48" s="5"/>
      <c r="G48" s="4">
        <v>6</v>
      </c>
      <c r="H48" s="5"/>
      <c r="I48" s="4">
        <v>3</v>
      </c>
      <c r="J48" s="5"/>
      <c r="K48" s="4">
        <v>4</v>
      </c>
      <c r="L48" s="5"/>
      <c r="M48" s="4">
        <v>5</v>
      </c>
      <c r="N48" s="5"/>
      <c r="O48" s="4">
        <v>1</v>
      </c>
      <c r="P48" s="5"/>
      <c r="Q48" s="4">
        <v>1</v>
      </c>
      <c r="R48" s="5"/>
      <c r="S48" s="15">
        <f t="shared" si="0"/>
        <v>129</v>
      </c>
      <c r="T48" s="3"/>
      <c r="U48" s="5"/>
      <c r="V48" s="4"/>
      <c r="W48" s="5"/>
      <c r="X48" s="4">
        <v>7</v>
      </c>
      <c r="Y48" s="5"/>
      <c r="Z48" s="4">
        <v>5</v>
      </c>
      <c r="AA48" s="5"/>
      <c r="AB48" s="16">
        <v>0</v>
      </c>
      <c r="AC48" s="5"/>
      <c r="AD48" s="4"/>
      <c r="AE48" s="5"/>
      <c r="AF48" s="4"/>
      <c r="AG48" s="5"/>
      <c r="AH48" s="4"/>
      <c r="AI48" s="5"/>
      <c r="AJ48" s="3"/>
      <c r="AK48" s="5"/>
    </row>
    <row r="49" spans="1:37" ht="17.25">
      <c r="A49" s="15">
        <v>39</v>
      </c>
      <c r="B49" t="s">
        <v>60</v>
      </c>
      <c r="C49" s="3">
        <v>3</v>
      </c>
      <c r="D49" s="5"/>
      <c r="E49" s="4">
        <v>6</v>
      </c>
      <c r="F49" s="5"/>
      <c r="G49" s="4">
        <v>5</v>
      </c>
      <c r="H49" s="5"/>
      <c r="I49" s="4">
        <v>4</v>
      </c>
      <c r="J49" s="5"/>
      <c r="K49" s="4">
        <v>3</v>
      </c>
      <c r="L49" s="5"/>
      <c r="M49" s="4">
        <v>8</v>
      </c>
      <c r="N49" s="5"/>
      <c r="O49" s="4">
        <v>3</v>
      </c>
      <c r="P49" s="5"/>
      <c r="Q49" s="4">
        <v>7</v>
      </c>
      <c r="R49" s="5"/>
      <c r="S49" s="15">
        <f t="shared" si="0"/>
        <v>156</v>
      </c>
      <c r="T49" s="3">
        <v>5</v>
      </c>
      <c r="U49" s="5"/>
      <c r="V49" s="4"/>
      <c r="W49" s="5"/>
      <c r="X49" s="4">
        <v>5</v>
      </c>
      <c r="Y49" s="5"/>
      <c r="Z49" s="4">
        <v>6</v>
      </c>
      <c r="AA49" s="5"/>
      <c r="AB49" s="16">
        <v>0</v>
      </c>
      <c r="AC49" s="5"/>
      <c r="AD49" s="4"/>
      <c r="AE49" s="5"/>
      <c r="AF49" s="4"/>
      <c r="AG49" s="5"/>
      <c r="AH49" s="4"/>
      <c r="AI49" s="5"/>
      <c r="AJ49" s="3"/>
      <c r="AK49" s="5"/>
    </row>
    <row r="50" spans="1:37" ht="17.25">
      <c r="A50" s="15">
        <v>40</v>
      </c>
      <c r="B50" t="s">
        <v>61</v>
      </c>
      <c r="C50" s="3">
        <v>4</v>
      </c>
      <c r="D50" s="5"/>
      <c r="E50" s="4">
        <v>8</v>
      </c>
      <c r="F50" s="5"/>
      <c r="G50" s="4">
        <v>6</v>
      </c>
      <c r="H50" s="5"/>
      <c r="I50" s="4">
        <v>4</v>
      </c>
      <c r="J50" s="5"/>
      <c r="K50" s="4">
        <v>4</v>
      </c>
      <c r="L50" s="5"/>
      <c r="M50" s="4">
        <v>6</v>
      </c>
      <c r="N50" s="5"/>
      <c r="O50" s="4">
        <v>3</v>
      </c>
      <c r="P50" s="5"/>
      <c r="Q50" s="4">
        <v>1</v>
      </c>
      <c r="R50" s="5"/>
      <c r="S50" s="15">
        <f t="shared" si="0"/>
        <v>139</v>
      </c>
      <c r="T50" s="3">
        <v>4</v>
      </c>
      <c r="U50" s="5"/>
      <c r="V50" s="4">
        <v>5</v>
      </c>
      <c r="W50" s="5"/>
      <c r="X50" s="4">
        <v>4</v>
      </c>
      <c r="Y50" s="5"/>
      <c r="Z50" s="4" t="s">
        <v>72</v>
      </c>
      <c r="AA50" s="5"/>
      <c r="AB50" s="16">
        <v>0</v>
      </c>
      <c r="AC50" s="5"/>
      <c r="AD50" s="4"/>
      <c r="AE50" s="5"/>
      <c r="AF50" s="4"/>
      <c r="AG50" s="5"/>
      <c r="AH50" s="4"/>
      <c r="AI50" s="5"/>
      <c r="AJ50" s="3"/>
      <c r="AK50" s="5"/>
    </row>
    <row r="51" spans="1:37" ht="17.25">
      <c r="A51" s="15">
        <v>41</v>
      </c>
      <c r="B51" t="s">
        <v>62</v>
      </c>
      <c r="C51" s="3">
        <v>6</v>
      </c>
      <c r="D51" s="5"/>
      <c r="E51" s="4">
        <v>8</v>
      </c>
      <c r="F51" s="5"/>
      <c r="G51" s="4">
        <v>5</v>
      </c>
      <c r="H51" s="5"/>
      <c r="I51" s="4">
        <v>8</v>
      </c>
      <c r="J51" s="5"/>
      <c r="K51" s="4">
        <v>4</v>
      </c>
      <c r="L51" s="5"/>
      <c r="M51" s="4">
        <v>2</v>
      </c>
      <c r="N51" s="5"/>
      <c r="O51" s="4">
        <v>3</v>
      </c>
      <c r="P51" s="5"/>
      <c r="Q51" s="4">
        <v>1</v>
      </c>
      <c r="R51" s="5"/>
      <c r="S51" s="15">
        <f t="shared" si="0"/>
        <v>128</v>
      </c>
      <c r="T51" s="3"/>
      <c r="U51" s="5"/>
      <c r="V51" s="4"/>
      <c r="W51" s="5"/>
      <c r="X51" s="4"/>
      <c r="Y51" s="5"/>
      <c r="Z51" s="4"/>
      <c r="AA51" s="5"/>
      <c r="AB51" s="16">
        <v>0</v>
      </c>
      <c r="AC51" s="5"/>
      <c r="AD51" s="4"/>
      <c r="AE51" s="5"/>
      <c r="AF51" s="4"/>
      <c r="AG51" s="5"/>
      <c r="AH51" s="4"/>
      <c r="AI51" s="5"/>
      <c r="AJ51" s="3"/>
      <c r="AK51" s="5"/>
    </row>
    <row r="52" spans="1:37" ht="17.25">
      <c r="A52" s="15">
        <v>42</v>
      </c>
      <c r="B52" t="s">
        <v>63</v>
      </c>
      <c r="C52" s="3">
        <v>6</v>
      </c>
      <c r="D52" s="5"/>
      <c r="E52" s="4">
        <v>7</v>
      </c>
      <c r="F52" s="5"/>
      <c r="G52" s="4">
        <v>6</v>
      </c>
      <c r="H52" s="5"/>
      <c r="I52" s="4">
        <v>8</v>
      </c>
      <c r="J52" s="5"/>
      <c r="K52" s="4">
        <v>6</v>
      </c>
      <c r="L52" s="5"/>
      <c r="M52" s="4">
        <v>6</v>
      </c>
      <c r="N52" s="5"/>
      <c r="O52" s="4">
        <v>0</v>
      </c>
      <c r="P52" s="5"/>
      <c r="Q52" s="4">
        <v>4</v>
      </c>
      <c r="R52" s="5"/>
      <c r="S52" s="15">
        <f t="shared" si="0"/>
        <v>162</v>
      </c>
      <c r="T52" s="3"/>
      <c r="U52" s="5"/>
      <c r="V52" s="4"/>
      <c r="W52" s="5"/>
      <c r="X52" s="4">
        <v>7</v>
      </c>
      <c r="Y52" s="5"/>
      <c r="Z52" s="4"/>
      <c r="AA52" s="5"/>
      <c r="AB52" s="16">
        <v>0</v>
      </c>
      <c r="AC52" s="5"/>
      <c r="AD52" s="4"/>
      <c r="AE52" s="5"/>
      <c r="AF52" s="4"/>
      <c r="AG52" s="5"/>
      <c r="AH52" s="4"/>
      <c r="AI52" s="5"/>
      <c r="AJ52" s="3"/>
      <c r="AK52" s="5"/>
    </row>
    <row r="53" spans="1:37" ht="17.25">
      <c r="A53" s="15">
        <v>43</v>
      </c>
      <c r="B53" t="s">
        <v>64</v>
      </c>
      <c r="C53" s="3">
        <v>5</v>
      </c>
      <c r="D53" s="5"/>
      <c r="E53" s="4">
        <v>6</v>
      </c>
      <c r="F53" s="5"/>
      <c r="G53" s="4">
        <v>7</v>
      </c>
      <c r="H53" s="5"/>
      <c r="I53" s="4">
        <v>7</v>
      </c>
      <c r="J53" s="5"/>
      <c r="K53" s="4">
        <v>4</v>
      </c>
      <c r="L53" s="5"/>
      <c r="M53" s="4">
        <v>6</v>
      </c>
      <c r="N53" s="5"/>
      <c r="O53" s="4">
        <v>6</v>
      </c>
      <c r="P53" s="5"/>
      <c r="Q53" s="4">
        <v>8</v>
      </c>
      <c r="R53" s="5"/>
      <c r="S53" s="15">
        <f t="shared" si="0"/>
        <v>181</v>
      </c>
      <c r="T53" s="3"/>
      <c r="U53" s="5"/>
      <c r="V53" s="4"/>
      <c r="W53" s="5"/>
      <c r="X53" s="4"/>
      <c r="Y53" s="5"/>
      <c r="Z53" s="4">
        <v>7</v>
      </c>
      <c r="AA53" s="5"/>
      <c r="AB53" s="16">
        <v>1</v>
      </c>
      <c r="AC53" s="5"/>
      <c r="AD53" s="4"/>
      <c r="AE53" s="5"/>
      <c r="AF53" s="4"/>
      <c r="AG53" s="5"/>
      <c r="AH53" s="4"/>
      <c r="AI53" s="5"/>
      <c r="AJ53" s="3"/>
      <c r="AK53" s="5"/>
    </row>
    <row r="54" spans="1:37" ht="17.25">
      <c r="A54" s="15">
        <v>44</v>
      </c>
      <c r="B54" t="s">
        <v>65</v>
      </c>
      <c r="C54" s="3">
        <v>4</v>
      </c>
      <c r="D54" s="5"/>
      <c r="E54" s="4">
        <v>6</v>
      </c>
      <c r="F54" s="5"/>
      <c r="G54" s="4">
        <v>2</v>
      </c>
      <c r="H54" s="5"/>
      <c r="I54" s="4">
        <v>7</v>
      </c>
      <c r="J54" s="5"/>
      <c r="K54" s="4">
        <v>6</v>
      </c>
      <c r="L54" s="5"/>
      <c r="M54" s="4">
        <v>7</v>
      </c>
      <c r="N54" s="5"/>
      <c r="O54" s="4">
        <v>2</v>
      </c>
      <c r="P54" s="5"/>
      <c r="Q54" s="4">
        <v>2</v>
      </c>
      <c r="R54" s="5"/>
      <c r="S54" s="15">
        <f t="shared" si="0"/>
        <v>140</v>
      </c>
      <c r="T54" s="3"/>
      <c r="U54" s="5"/>
      <c r="V54" s="4"/>
      <c r="W54" s="5"/>
      <c r="X54" s="4"/>
      <c r="Y54" s="5"/>
      <c r="Z54" s="4">
        <v>5</v>
      </c>
      <c r="AA54" s="5"/>
      <c r="AB54" s="16">
        <v>0</v>
      </c>
      <c r="AC54" s="5"/>
      <c r="AD54" s="4"/>
      <c r="AE54" s="5"/>
      <c r="AF54" s="4"/>
      <c r="AG54" s="5"/>
      <c r="AH54" s="4"/>
      <c r="AI54" s="5"/>
      <c r="AJ54" s="3"/>
      <c r="AK54" s="5"/>
    </row>
    <row r="55" spans="1:37" ht="17.25">
      <c r="A55" s="15">
        <v>45</v>
      </c>
      <c r="B55" t="s">
        <v>69</v>
      </c>
      <c r="C55" s="3">
        <v>6</v>
      </c>
      <c r="D55" s="5"/>
      <c r="E55" s="4">
        <v>8</v>
      </c>
      <c r="F55" s="5"/>
      <c r="G55" s="4">
        <v>5</v>
      </c>
      <c r="H55" s="5"/>
      <c r="I55" s="4">
        <v>9</v>
      </c>
      <c r="J55" s="5"/>
      <c r="K55" s="4">
        <v>6</v>
      </c>
      <c r="L55" s="5"/>
      <c r="M55" s="4">
        <v>5</v>
      </c>
      <c r="N55" s="5"/>
      <c r="O55" s="4">
        <v>3</v>
      </c>
      <c r="P55" s="5"/>
      <c r="Q55" s="4">
        <v>3</v>
      </c>
      <c r="R55" s="5"/>
      <c r="S55" s="15">
        <f t="shared" si="0"/>
        <v>164</v>
      </c>
      <c r="T55" s="3"/>
      <c r="U55" s="5"/>
      <c r="V55" s="4"/>
      <c r="W55" s="5"/>
      <c r="X55" s="4">
        <v>5</v>
      </c>
      <c r="Y55" s="5"/>
      <c r="Z55" s="4"/>
      <c r="AA55" s="5"/>
      <c r="AB55" s="16">
        <v>0</v>
      </c>
      <c r="AC55" s="5"/>
      <c r="AD55" s="4"/>
      <c r="AE55" s="5"/>
      <c r="AF55" s="4"/>
      <c r="AG55" s="5"/>
      <c r="AH55" s="4"/>
      <c r="AI55" s="5"/>
      <c r="AJ55" s="3"/>
      <c r="AK55" s="5"/>
    </row>
    <row r="56" spans="1:37" ht="17.25">
      <c r="A56" s="15">
        <v>46</v>
      </c>
      <c r="B56" t="s">
        <v>66</v>
      </c>
      <c r="C56" s="3">
        <v>4</v>
      </c>
      <c r="D56" s="5"/>
      <c r="E56" s="4">
        <v>4</v>
      </c>
      <c r="F56" s="5"/>
      <c r="G56" s="4">
        <v>7</v>
      </c>
      <c r="H56" s="5"/>
      <c r="I56" s="4">
        <v>7</v>
      </c>
      <c r="J56" s="5"/>
      <c r="K56" s="4">
        <v>6</v>
      </c>
      <c r="L56" s="5"/>
      <c r="M56" s="4">
        <v>6</v>
      </c>
      <c r="N56" s="5"/>
      <c r="O56" s="4">
        <v>5</v>
      </c>
      <c r="P56" s="5"/>
      <c r="Q56" s="4">
        <v>8</v>
      </c>
      <c r="R56" s="5"/>
      <c r="S56" s="15">
        <f t="shared" si="0"/>
        <v>174</v>
      </c>
      <c r="T56" s="3"/>
      <c r="U56" s="5"/>
      <c r="V56" s="4"/>
      <c r="W56" s="5"/>
      <c r="X56" s="4">
        <v>7</v>
      </c>
      <c r="Y56" s="5"/>
      <c r="Z56" s="4"/>
      <c r="AA56" s="5"/>
      <c r="AB56" s="16">
        <v>0</v>
      </c>
      <c r="AC56" s="5"/>
      <c r="AD56" s="4"/>
      <c r="AE56" s="5"/>
      <c r="AF56" s="4"/>
      <c r="AG56" s="5"/>
      <c r="AH56" s="4"/>
      <c r="AI56" s="5"/>
      <c r="AJ56" s="3"/>
      <c r="AK56" s="5"/>
    </row>
    <row r="57" spans="1:37" ht="17.25">
      <c r="A57" s="15">
        <v>47</v>
      </c>
      <c r="B57" t="s">
        <v>67</v>
      </c>
      <c r="C57" s="3">
        <v>1</v>
      </c>
      <c r="D57" s="5"/>
      <c r="E57" s="4">
        <v>4</v>
      </c>
      <c r="F57" s="5"/>
      <c r="G57" s="4">
        <v>8</v>
      </c>
      <c r="H57" s="5"/>
      <c r="I57" s="4">
        <v>7</v>
      </c>
      <c r="J57" s="5"/>
      <c r="K57" s="4">
        <v>5</v>
      </c>
      <c r="L57" s="5"/>
      <c r="M57" s="4">
        <v>5</v>
      </c>
      <c r="N57" s="5"/>
      <c r="O57" s="4">
        <v>4</v>
      </c>
      <c r="P57" s="5"/>
      <c r="Q57" s="4">
        <v>2</v>
      </c>
      <c r="R57" s="5"/>
      <c r="S57" s="15">
        <f t="shared" si="0"/>
        <v>128</v>
      </c>
      <c r="T57" s="3"/>
      <c r="U57" s="5"/>
      <c r="V57" s="4"/>
      <c r="W57" s="5"/>
      <c r="X57" s="4">
        <v>5</v>
      </c>
      <c r="Y57" s="5"/>
      <c r="Z57" s="4">
        <v>3</v>
      </c>
      <c r="AA57" s="5"/>
      <c r="AB57" s="16">
        <v>0</v>
      </c>
      <c r="AC57" s="5"/>
      <c r="AD57" s="4"/>
      <c r="AE57" s="5"/>
      <c r="AF57" s="4"/>
      <c r="AG57" s="5"/>
      <c r="AH57" s="4"/>
      <c r="AI57" s="5"/>
      <c r="AJ57" s="3"/>
      <c r="AK57" s="5"/>
    </row>
    <row r="58" spans="1:37" ht="17.25">
      <c r="A58" s="15">
        <v>48</v>
      </c>
      <c r="B58" t="s">
        <v>68</v>
      </c>
      <c r="C58" s="3">
        <v>6</v>
      </c>
      <c r="D58" s="5"/>
      <c r="E58" s="4">
        <v>9</v>
      </c>
      <c r="F58" s="5"/>
      <c r="G58" s="4">
        <v>7</v>
      </c>
      <c r="H58" s="5"/>
      <c r="I58" s="4">
        <v>6</v>
      </c>
      <c r="J58" s="5"/>
      <c r="K58" s="4">
        <v>6</v>
      </c>
      <c r="L58" s="5"/>
      <c r="M58" s="4">
        <v>3</v>
      </c>
      <c r="N58" s="5"/>
      <c r="O58" s="4">
        <v>6</v>
      </c>
      <c r="P58" s="5"/>
      <c r="Q58" s="4">
        <v>7</v>
      </c>
      <c r="R58" s="5"/>
      <c r="S58" s="15">
        <f t="shared" si="0"/>
        <v>181</v>
      </c>
      <c r="T58" s="3"/>
      <c r="U58" s="5"/>
      <c r="V58" s="4"/>
      <c r="W58" s="5"/>
      <c r="X58" s="4">
        <v>5</v>
      </c>
      <c r="Y58" s="5"/>
      <c r="Z58" s="4">
        <v>5</v>
      </c>
      <c r="AA58" s="5"/>
      <c r="AB58" s="16">
        <v>0</v>
      </c>
      <c r="AC58" s="5"/>
      <c r="AD58" s="4"/>
      <c r="AE58" s="5"/>
      <c r="AF58" s="4"/>
      <c r="AG58" s="5"/>
      <c r="AH58" s="4"/>
      <c r="AI58" s="5"/>
      <c r="AJ58" s="3"/>
      <c r="AK58" s="5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8984375" defaultRowHeight="15"/>
  <cols>
    <col min="1" max="1" width="22.3984375" style="36" customWidth="1"/>
    <col min="2" max="2" width="1" style="36" customWidth="1"/>
    <col min="3" max="3" width="24.09765625" style="36" customWidth="1"/>
    <col min="4" max="16384" width="6.8984375" style="36" customWidth="1"/>
  </cols>
  <sheetData>
    <row r="1" spans="1:3" ht="17.25">
      <c r="A1"/>
      <c r="C1"/>
    </row>
    <row r="2" ht="18" thickBot="1">
      <c r="A2"/>
    </row>
    <row r="3" spans="1:3" ht="18" thickBot="1">
      <c r="A3"/>
      <c r="C3"/>
    </row>
    <row r="4" spans="1:3" ht="17.25">
      <c r="A4"/>
      <c r="C4"/>
    </row>
    <row r="5" ht="17.25">
      <c r="C5"/>
    </row>
    <row r="6" ht="18" thickBot="1">
      <c r="C6"/>
    </row>
    <row r="7" spans="1:3" ht="17.25">
      <c r="A7"/>
      <c r="C7"/>
    </row>
    <row r="8" spans="1:3" ht="17.25">
      <c r="A8"/>
      <c r="C8"/>
    </row>
    <row r="9" spans="1:3" ht="17.25">
      <c r="A9"/>
      <c r="C9"/>
    </row>
    <row r="10" spans="1:3" ht="17.25">
      <c r="A10"/>
      <c r="C10"/>
    </row>
    <row r="11" spans="1:3" ht="18" thickBot="1">
      <c r="A11"/>
      <c r="C11"/>
    </row>
    <row r="12" ht="17.25">
      <c r="C12"/>
    </row>
    <row r="13" ht="18" thickBot="1">
      <c r="C13"/>
    </row>
    <row r="14" spans="1:3" ht="18" thickBot="1">
      <c r="A14"/>
      <c r="C14"/>
    </row>
    <row r="15" ht="17.25">
      <c r="A15"/>
    </row>
    <row r="16" ht="18" thickBot="1">
      <c r="A16"/>
    </row>
    <row r="17" spans="1:3" ht="18" thickBot="1">
      <c r="A17"/>
      <c r="C17"/>
    </row>
    <row r="18" ht="17.25">
      <c r="C18"/>
    </row>
    <row r="19" ht="17.25">
      <c r="C19"/>
    </row>
    <row r="20" spans="1:3" ht="17.25">
      <c r="A20"/>
      <c r="C20"/>
    </row>
    <row r="21" spans="1:3" ht="17.25">
      <c r="A21"/>
      <c r="C21"/>
    </row>
    <row r="22" spans="1:3" ht="17.25">
      <c r="A22"/>
      <c r="C22"/>
    </row>
    <row r="23" spans="1:3" ht="17.25">
      <c r="A23"/>
      <c r="C23"/>
    </row>
    <row r="24" ht="17.25">
      <c r="A24"/>
    </row>
    <row r="25" ht="17.25">
      <c r="A25"/>
    </row>
    <row r="26" spans="1:3" ht="18" thickBot="1">
      <c r="A26"/>
      <c r="C26"/>
    </row>
    <row r="27" spans="1:3" ht="17.25">
      <c r="A27"/>
      <c r="C27"/>
    </row>
    <row r="28" spans="1:3" ht="17.25">
      <c r="A28"/>
      <c r="C28"/>
    </row>
    <row r="29" spans="1:3" ht="17.25">
      <c r="A29"/>
      <c r="C29"/>
    </row>
    <row r="30" spans="1:3" ht="17.25">
      <c r="A30"/>
      <c r="C30"/>
    </row>
    <row r="31" spans="1:3" ht="17.25">
      <c r="A31"/>
      <c r="C31"/>
    </row>
    <row r="32" spans="1:3" ht="17.25">
      <c r="A32"/>
      <c r="C32"/>
    </row>
    <row r="33" spans="1:3" ht="17.25">
      <c r="A33"/>
      <c r="C33"/>
    </row>
    <row r="34" spans="1:3" ht="17.25">
      <c r="A34"/>
      <c r="C34"/>
    </row>
    <row r="35" spans="1:3" ht="17.25">
      <c r="A35"/>
      <c r="C35"/>
    </row>
    <row r="36" spans="1:3" ht="17.25">
      <c r="A36"/>
      <c r="C36"/>
    </row>
    <row r="37" ht="17.25">
      <c r="A37"/>
    </row>
    <row r="38" ht="17.25">
      <c r="A38"/>
    </row>
    <row r="39" spans="1:3" ht="17.25">
      <c r="A39"/>
      <c r="C39"/>
    </row>
    <row r="40" spans="1:3" ht="17.25">
      <c r="A40"/>
      <c r="C40"/>
    </row>
    <row r="41" spans="1:3" ht="17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CDSP CAN THO</dc:creator>
  <cp:keywords/>
  <dc:description/>
  <cp:lastModifiedBy>pc</cp:lastModifiedBy>
  <cp:lastPrinted>2016-10-19T01:36:22Z</cp:lastPrinted>
  <dcterms:created xsi:type="dcterms:W3CDTF">2000-12-31T17:49:35Z</dcterms:created>
  <dcterms:modified xsi:type="dcterms:W3CDTF">2016-11-29T02:21:13Z</dcterms:modified>
  <cp:category/>
  <cp:version/>
  <cp:contentType/>
  <cp:contentStatus/>
</cp:coreProperties>
</file>